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em\Desktop\INGRESOS\SEGUIMIENTOS\PRESUPUESTO 2021\"/>
    </mc:Choice>
  </mc:AlternateContent>
  <bookViews>
    <workbookView xWindow="0" yWindow="0" windowWidth="28800" windowHeight="12435"/>
  </bookViews>
  <sheets>
    <sheet name="CALENDARIZACION MENSUAL 2021" sheetId="3" r:id="rId1"/>
    <sheet name="CALENDARIZACION TRIMESTRAL 2021" sheetId="4" r:id="rId2"/>
    <sheet name="PORCENTAJES POR TRIMESTRE 2021" sheetId="5" r:id="rId3"/>
    <sheet name="Hoja1" sheetId="6" r:id="rId4"/>
  </sheets>
  <definedNames>
    <definedName name="_xlnm.Print_Area" localSheetId="0">'CALENDARIZACION MENSUAL 2021'!$A$1:$R$299</definedName>
    <definedName name="_xlnm.Print_Titles" localSheetId="0">'CALENDARIZACION MENSUAL 2021'!$1:$6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0" i="4" l="1"/>
  <c r="R290" i="4"/>
  <c r="R289" i="4" s="1"/>
  <c r="R288" i="4" s="1"/>
  <c r="Q290" i="4"/>
  <c r="Q289" i="4" s="1"/>
  <c r="Q288" i="4" s="1"/>
  <c r="S289" i="4"/>
  <c r="S288" i="4" s="1"/>
  <c r="S249" i="4"/>
  <c r="R249" i="4"/>
  <c r="Q249" i="4"/>
  <c r="S246" i="4"/>
  <c r="R246" i="4"/>
  <c r="Q246" i="4"/>
  <c r="S232" i="4"/>
  <c r="S231" i="4" s="1"/>
  <c r="R232" i="4"/>
  <c r="Q232" i="4"/>
  <c r="Q231" i="4" s="1"/>
  <c r="R231" i="4"/>
  <c r="S221" i="4"/>
  <c r="S220" i="4" s="1"/>
  <c r="R221" i="4"/>
  <c r="R220" i="4" s="1"/>
  <c r="Q221" i="4"/>
  <c r="Q220" i="4" s="1"/>
  <c r="S215" i="4"/>
  <c r="R215" i="4"/>
  <c r="Q215" i="4"/>
  <c r="S211" i="4"/>
  <c r="R211" i="4"/>
  <c r="Q211" i="4"/>
  <c r="S201" i="4"/>
  <c r="R201" i="4"/>
  <c r="Q201" i="4"/>
  <c r="S193" i="4"/>
  <c r="R193" i="4"/>
  <c r="R192" i="4" s="1"/>
  <c r="R191" i="4" s="1"/>
  <c r="Q193" i="4"/>
  <c r="Q192" i="4" s="1"/>
  <c r="Q191" i="4" s="1"/>
  <c r="S192" i="4"/>
  <c r="S191" i="4" s="1"/>
  <c r="S178" i="4"/>
  <c r="R178" i="4"/>
  <c r="Q178" i="4"/>
  <c r="S171" i="4"/>
  <c r="R171" i="4"/>
  <c r="R168" i="4" s="1"/>
  <c r="R167" i="4" s="1"/>
  <c r="Q171" i="4"/>
  <c r="Q168" i="4" s="1"/>
  <c r="Q167" i="4" s="1"/>
  <c r="S168" i="4"/>
  <c r="S167" i="4" s="1"/>
  <c r="S165" i="4"/>
  <c r="R165" i="4"/>
  <c r="Q165" i="4"/>
  <c r="S163" i="4"/>
  <c r="R163" i="4"/>
  <c r="Q163" i="4"/>
  <c r="S161" i="4"/>
  <c r="R161" i="4"/>
  <c r="Q161" i="4"/>
  <c r="S159" i="4"/>
  <c r="S158" i="4" s="1"/>
  <c r="R159" i="4"/>
  <c r="R158" i="4" s="1"/>
  <c r="Q159" i="4"/>
  <c r="Q158" i="4"/>
  <c r="S148" i="4"/>
  <c r="R148" i="4"/>
  <c r="R142" i="4" s="1"/>
  <c r="Q148" i="4"/>
  <c r="Q142" i="4" s="1"/>
  <c r="S142" i="4"/>
  <c r="S138" i="4"/>
  <c r="R138" i="4"/>
  <c r="Q138" i="4"/>
  <c r="S123" i="4"/>
  <c r="R123" i="4"/>
  <c r="Q123" i="4"/>
  <c r="S106" i="4"/>
  <c r="R106" i="4"/>
  <c r="Q106" i="4"/>
  <c r="S97" i="4"/>
  <c r="R97" i="4"/>
  <c r="Q97" i="4"/>
  <c r="S93" i="4"/>
  <c r="R93" i="4"/>
  <c r="Q93" i="4"/>
  <c r="S78" i="4"/>
  <c r="R78" i="4"/>
  <c r="Q78" i="4"/>
  <c r="S70" i="4"/>
  <c r="R70" i="4"/>
  <c r="Q70" i="4"/>
  <c r="S68" i="4"/>
  <c r="R68" i="4"/>
  <c r="Q68" i="4"/>
  <c r="S66" i="4"/>
  <c r="R66" i="4"/>
  <c r="Q66" i="4"/>
  <c r="S62" i="4"/>
  <c r="R62" i="4"/>
  <c r="R56" i="4" s="1"/>
  <c r="Q62" i="4"/>
  <c r="S58" i="4"/>
  <c r="R58" i="4"/>
  <c r="Q58" i="4"/>
  <c r="Q56" i="4" s="1"/>
  <c r="Q52" i="4" s="1"/>
  <c r="S56" i="4"/>
  <c r="S53" i="4"/>
  <c r="R53" i="4"/>
  <c r="Q53" i="4"/>
  <c r="S46" i="4"/>
  <c r="R46" i="4"/>
  <c r="R45" i="4" s="1"/>
  <c r="Q46" i="4"/>
  <c r="Q45" i="4" s="1"/>
  <c r="S45" i="4"/>
  <c r="S33" i="4"/>
  <c r="R33" i="4"/>
  <c r="Q33" i="4"/>
  <c r="S29" i="4"/>
  <c r="R29" i="4"/>
  <c r="Q29" i="4"/>
  <c r="S25" i="4"/>
  <c r="R25" i="4"/>
  <c r="Q25" i="4"/>
  <c r="Q20" i="4" s="1"/>
  <c r="S21" i="4"/>
  <c r="S20" i="4" s="1"/>
  <c r="R21" i="4"/>
  <c r="Q21" i="4"/>
  <c r="R20" i="4"/>
  <c r="S12" i="4"/>
  <c r="S11" i="4" s="1"/>
  <c r="R12" i="4"/>
  <c r="R11" i="4" s="1"/>
  <c r="R7" i="4" s="1"/>
  <c r="Q12" i="4"/>
  <c r="Q11" i="4" s="1"/>
  <c r="S8" i="4"/>
  <c r="R8" i="4"/>
  <c r="Q8" i="4"/>
  <c r="O290" i="4"/>
  <c r="N290" i="4"/>
  <c r="N289" i="4" s="1"/>
  <c r="N288" i="4" s="1"/>
  <c r="M290" i="4"/>
  <c r="M289" i="4" s="1"/>
  <c r="M288" i="4" s="1"/>
  <c r="O289" i="4"/>
  <c r="O288" i="4" s="1"/>
  <c r="O249" i="4"/>
  <c r="N249" i="4"/>
  <c r="M249" i="4"/>
  <c r="O246" i="4"/>
  <c r="N246" i="4"/>
  <c r="M246" i="4"/>
  <c r="O232" i="4"/>
  <c r="O231" i="4" s="1"/>
  <c r="N232" i="4"/>
  <c r="M232" i="4"/>
  <c r="M231" i="4" s="1"/>
  <c r="N231" i="4"/>
  <c r="O221" i="4"/>
  <c r="O220" i="4" s="1"/>
  <c r="N221" i="4"/>
  <c r="N220" i="4" s="1"/>
  <c r="M221" i="4"/>
  <c r="M220" i="4" s="1"/>
  <c r="O215" i="4"/>
  <c r="N215" i="4"/>
  <c r="M215" i="4"/>
  <c r="O211" i="4"/>
  <c r="N211" i="4"/>
  <c r="M211" i="4"/>
  <c r="O201" i="4"/>
  <c r="N201" i="4"/>
  <c r="M201" i="4"/>
  <c r="O193" i="4"/>
  <c r="N193" i="4"/>
  <c r="N192" i="4" s="1"/>
  <c r="N191" i="4" s="1"/>
  <c r="M193" i="4"/>
  <c r="M192" i="4" s="1"/>
  <c r="M191" i="4" s="1"/>
  <c r="O192" i="4"/>
  <c r="O191" i="4" s="1"/>
  <c r="O178" i="4"/>
  <c r="N178" i="4"/>
  <c r="M178" i="4"/>
  <c r="O171" i="4"/>
  <c r="N171" i="4"/>
  <c r="N168" i="4" s="1"/>
  <c r="N167" i="4" s="1"/>
  <c r="M171" i="4"/>
  <c r="M168" i="4" s="1"/>
  <c r="M167" i="4" s="1"/>
  <c r="O168" i="4"/>
  <c r="O167" i="4" s="1"/>
  <c r="O165" i="4"/>
  <c r="N165" i="4"/>
  <c r="M165" i="4"/>
  <c r="O163" i="4"/>
  <c r="N163" i="4"/>
  <c r="M163" i="4"/>
  <c r="O161" i="4"/>
  <c r="N161" i="4"/>
  <c r="M161" i="4"/>
  <c r="O159" i="4"/>
  <c r="O158" i="4" s="1"/>
  <c r="N159" i="4"/>
  <c r="N158" i="4" s="1"/>
  <c r="M159" i="4"/>
  <c r="M158" i="4"/>
  <c r="O148" i="4"/>
  <c r="N148" i="4"/>
  <c r="M148" i="4"/>
  <c r="M142" i="4" s="1"/>
  <c r="O142" i="4"/>
  <c r="N142" i="4"/>
  <c r="O138" i="4"/>
  <c r="N138" i="4"/>
  <c r="M138" i="4"/>
  <c r="O123" i="4"/>
  <c r="N123" i="4"/>
  <c r="M123" i="4"/>
  <c r="O106" i="4"/>
  <c r="N106" i="4"/>
  <c r="M106" i="4"/>
  <c r="O97" i="4"/>
  <c r="N97" i="4"/>
  <c r="M97" i="4"/>
  <c r="O93" i="4"/>
  <c r="N93" i="4"/>
  <c r="M93" i="4"/>
  <c r="O78" i="4"/>
  <c r="N78" i="4"/>
  <c r="M78" i="4"/>
  <c r="O70" i="4"/>
  <c r="N70" i="4"/>
  <c r="M70" i="4"/>
  <c r="O68" i="4"/>
  <c r="N68" i="4"/>
  <c r="M68" i="4"/>
  <c r="O66" i="4"/>
  <c r="N66" i="4"/>
  <c r="M66" i="4"/>
  <c r="O62" i="4"/>
  <c r="N62" i="4"/>
  <c r="M62" i="4"/>
  <c r="O58" i="4"/>
  <c r="N58" i="4"/>
  <c r="N56" i="4" s="1"/>
  <c r="M58" i="4"/>
  <c r="O56" i="4"/>
  <c r="O53" i="4"/>
  <c r="N53" i="4"/>
  <c r="M53" i="4"/>
  <c r="O46" i="4"/>
  <c r="N46" i="4"/>
  <c r="M46" i="4"/>
  <c r="M45" i="4" s="1"/>
  <c r="O45" i="4"/>
  <c r="N45" i="4"/>
  <c r="O33" i="4"/>
  <c r="N33" i="4"/>
  <c r="M33" i="4"/>
  <c r="O29" i="4"/>
  <c r="N29" i="4"/>
  <c r="M29" i="4"/>
  <c r="O25" i="4"/>
  <c r="N25" i="4"/>
  <c r="M25" i="4"/>
  <c r="O21" i="4"/>
  <c r="O20" i="4" s="1"/>
  <c r="N21" i="4"/>
  <c r="M21" i="4"/>
  <c r="M20" i="4" s="1"/>
  <c r="N20" i="4"/>
  <c r="O12" i="4"/>
  <c r="O11" i="4" s="1"/>
  <c r="N12" i="4"/>
  <c r="N11" i="4" s="1"/>
  <c r="N7" i="4" s="1"/>
  <c r="M12" i="4"/>
  <c r="M11" i="4" s="1"/>
  <c r="O8" i="4"/>
  <c r="N8" i="4"/>
  <c r="M8" i="4"/>
  <c r="K290" i="4"/>
  <c r="J290" i="4"/>
  <c r="J289" i="4" s="1"/>
  <c r="J288" i="4" s="1"/>
  <c r="I290" i="4"/>
  <c r="K289" i="4"/>
  <c r="K288" i="4" s="1"/>
  <c r="I289" i="4"/>
  <c r="I288" i="4" s="1"/>
  <c r="K249" i="4"/>
  <c r="J249" i="4"/>
  <c r="I249" i="4"/>
  <c r="K246" i="4"/>
  <c r="J246" i="4"/>
  <c r="I246" i="4"/>
  <c r="K232" i="4"/>
  <c r="K231" i="4" s="1"/>
  <c r="J232" i="4"/>
  <c r="I232" i="4"/>
  <c r="I231" i="4" s="1"/>
  <c r="J231" i="4"/>
  <c r="K221" i="4"/>
  <c r="K220" i="4" s="1"/>
  <c r="J221" i="4"/>
  <c r="I221" i="4"/>
  <c r="I220" i="4" s="1"/>
  <c r="J220" i="4"/>
  <c r="K215" i="4"/>
  <c r="J215" i="4"/>
  <c r="I215" i="4"/>
  <c r="K211" i="4"/>
  <c r="J211" i="4"/>
  <c r="I211" i="4"/>
  <c r="K201" i="4"/>
  <c r="J201" i="4"/>
  <c r="I201" i="4"/>
  <c r="I192" i="4" s="1"/>
  <c r="I191" i="4" s="1"/>
  <c r="K193" i="4"/>
  <c r="J193" i="4"/>
  <c r="J192" i="4" s="1"/>
  <c r="J191" i="4" s="1"/>
  <c r="I193" i="4"/>
  <c r="K192" i="4"/>
  <c r="K191" i="4" s="1"/>
  <c r="K178" i="4"/>
  <c r="J178" i="4"/>
  <c r="I178" i="4"/>
  <c r="I168" i="4" s="1"/>
  <c r="I167" i="4" s="1"/>
  <c r="K171" i="4"/>
  <c r="J171" i="4"/>
  <c r="J168" i="4" s="1"/>
  <c r="J167" i="4" s="1"/>
  <c r="I171" i="4"/>
  <c r="K168" i="4"/>
  <c r="K167" i="4" s="1"/>
  <c r="K165" i="4"/>
  <c r="J165" i="4"/>
  <c r="I165" i="4"/>
  <c r="K163" i="4"/>
  <c r="J163" i="4"/>
  <c r="I163" i="4"/>
  <c r="K161" i="4"/>
  <c r="K158" i="4" s="1"/>
  <c r="J161" i="4"/>
  <c r="I161" i="4"/>
  <c r="K159" i="4"/>
  <c r="J159" i="4"/>
  <c r="J158" i="4" s="1"/>
  <c r="I159" i="4"/>
  <c r="I158" i="4"/>
  <c r="K148" i="4"/>
  <c r="J148" i="4"/>
  <c r="I148" i="4"/>
  <c r="K142" i="4"/>
  <c r="J142" i="4"/>
  <c r="I142" i="4"/>
  <c r="K138" i="4"/>
  <c r="J138" i="4"/>
  <c r="I138" i="4"/>
  <c r="K123" i="4"/>
  <c r="J123" i="4"/>
  <c r="I123" i="4"/>
  <c r="K106" i="4"/>
  <c r="J106" i="4"/>
  <c r="I106" i="4"/>
  <c r="K97" i="4"/>
  <c r="J97" i="4"/>
  <c r="I97" i="4"/>
  <c r="K93" i="4"/>
  <c r="J93" i="4"/>
  <c r="I93" i="4"/>
  <c r="K78" i="4"/>
  <c r="J78" i="4"/>
  <c r="I78" i="4"/>
  <c r="K70" i="4"/>
  <c r="J70" i="4"/>
  <c r="I70" i="4"/>
  <c r="K68" i="4"/>
  <c r="J68" i="4"/>
  <c r="I68" i="4"/>
  <c r="K66" i="4"/>
  <c r="J66" i="4"/>
  <c r="I66" i="4"/>
  <c r="K62" i="4"/>
  <c r="J62" i="4"/>
  <c r="I62" i="4"/>
  <c r="I56" i="4" s="1"/>
  <c r="I52" i="4" s="1"/>
  <c r="K58" i="4"/>
  <c r="J58" i="4"/>
  <c r="J56" i="4" s="1"/>
  <c r="I58" i="4"/>
  <c r="K56" i="4"/>
  <c r="K53" i="4"/>
  <c r="J53" i="4"/>
  <c r="I53" i="4"/>
  <c r="K46" i="4"/>
  <c r="J46" i="4"/>
  <c r="I46" i="4"/>
  <c r="K45" i="4"/>
  <c r="J45" i="4"/>
  <c r="I45" i="4"/>
  <c r="K33" i="4"/>
  <c r="J33" i="4"/>
  <c r="I33" i="4"/>
  <c r="K29" i="4"/>
  <c r="J29" i="4"/>
  <c r="I29" i="4"/>
  <c r="I20" i="4" s="1"/>
  <c r="K25" i="4"/>
  <c r="J25" i="4"/>
  <c r="I25" i="4"/>
  <c r="K21" i="4"/>
  <c r="K20" i="4" s="1"/>
  <c r="J21" i="4"/>
  <c r="I21" i="4"/>
  <c r="J20" i="4"/>
  <c r="J7" i="4" s="1"/>
  <c r="K12" i="4"/>
  <c r="J12" i="4"/>
  <c r="I12" i="4"/>
  <c r="I11" i="4" s="1"/>
  <c r="K11" i="4"/>
  <c r="J11" i="4"/>
  <c r="K8" i="4"/>
  <c r="J8" i="4"/>
  <c r="I8" i="4"/>
  <c r="G290" i="4"/>
  <c r="F290" i="4"/>
  <c r="E290" i="4"/>
  <c r="E289" i="4" s="1"/>
  <c r="E288" i="4" s="1"/>
  <c r="G289" i="4"/>
  <c r="G288" i="4" s="1"/>
  <c r="F289" i="4"/>
  <c r="F288" i="4"/>
  <c r="G249" i="4"/>
  <c r="F249" i="4"/>
  <c r="E249" i="4"/>
  <c r="G246" i="4"/>
  <c r="F246" i="4"/>
  <c r="E246" i="4"/>
  <c r="E231" i="4" s="1"/>
  <c r="G232" i="4"/>
  <c r="G231" i="4" s="1"/>
  <c r="F232" i="4"/>
  <c r="E232" i="4"/>
  <c r="F231" i="4"/>
  <c r="G221" i="4"/>
  <c r="F221" i="4"/>
  <c r="F220" i="4" s="1"/>
  <c r="E221" i="4"/>
  <c r="E220" i="4" s="1"/>
  <c r="G220" i="4"/>
  <c r="G215" i="4"/>
  <c r="F215" i="4"/>
  <c r="E215" i="4"/>
  <c r="G211" i="4"/>
  <c r="F211" i="4"/>
  <c r="E211" i="4"/>
  <c r="G201" i="4"/>
  <c r="F201" i="4"/>
  <c r="F192" i="4" s="1"/>
  <c r="F191" i="4" s="1"/>
  <c r="E201" i="4"/>
  <c r="G193" i="4"/>
  <c r="F193" i="4"/>
  <c r="E193" i="4"/>
  <c r="E192" i="4" s="1"/>
  <c r="E191" i="4" s="1"/>
  <c r="G192" i="4"/>
  <c r="G191" i="4" s="1"/>
  <c r="G178" i="4"/>
  <c r="F178" i="4"/>
  <c r="F168" i="4" s="1"/>
  <c r="F167" i="4" s="1"/>
  <c r="E178" i="4"/>
  <c r="G171" i="4"/>
  <c r="F171" i="4"/>
  <c r="E171" i="4"/>
  <c r="E168" i="4" s="1"/>
  <c r="E167" i="4" s="1"/>
  <c r="G168" i="4"/>
  <c r="G167" i="4" s="1"/>
  <c r="G165" i="4"/>
  <c r="F165" i="4"/>
  <c r="E165" i="4"/>
  <c r="G163" i="4"/>
  <c r="F163" i="4"/>
  <c r="E163" i="4"/>
  <c r="G161" i="4"/>
  <c r="F161" i="4"/>
  <c r="E161" i="4"/>
  <c r="G159" i="4"/>
  <c r="G158" i="4" s="1"/>
  <c r="F159" i="4"/>
  <c r="F158" i="4" s="1"/>
  <c r="E159" i="4"/>
  <c r="E158" i="4"/>
  <c r="G148" i="4"/>
  <c r="F148" i="4"/>
  <c r="E148" i="4"/>
  <c r="E142" i="4" s="1"/>
  <c r="G142" i="4"/>
  <c r="F142" i="4"/>
  <c r="G138" i="4"/>
  <c r="F138" i="4"/>
  <c r="E138" i="4"/>
  <c r="G123" i="4"/>
  <c r="F123" i="4"/>
  <c r="E123" i="4"/>
  <c r="G106" i="4"/>
  <c r="F106" i="4"/>
  <c r="E106" i="4"/>
  <c r="G97" i="4"/>
  <c r="F97" i="4"/>
  <c r="E97" i="4"/>
  <c r="G93" i="4"/>
  <c r="F93" i="4"/>
  <c r="E93" i="4"/>
  <c r="G78" i="4"/>
  <c r="F78" i="4"/>
  <c r="E78" i="4"/>
  <c r="G70" i="4"/>
  <c r="F70" i="4"/>
  <c r="E70" i="4"/>
  <c r="G68" i="4"/>
  <c r="F68" i="4"/>
  <c r="E68" i="4"/>
  <c r="G66" i="4"/>
  <c r="F66" i="4"/>
  <c r="E66" i="4"/>
  <c r="G62" i="4"/>
  <c r="F62" i="4"/>
  <c r="F56" i="4" s="1"/>
  <c r="E62" i="4"/>
  <c r="G58" i="4"/>
  <c r="F58" i="4"/>
  <c r="E58" i="4"/>
  <c r="E56" i="4" s="1"/>
  <c r="E52" i="4" s="1"/>
  <c r="G56" i="4"/>
  <c r="G53" i="4"/>
  <c r="F53" i="4"/>
  <c r="E53" i="4"/>
  <c r="G46" i="4"/>
  <c r="F46" i="4"/>
  <c r="E46" i="4"/>
  <c r="E45" i="4" s="1"/>
  <c r="G45" i="4"/>
  <c r="F45" i="4"/>
  <c r="G33" i="4"/>
  <c r="F33" i="4"/>
  <c r="E33" i="4"/>
  <c r="G29" i="4"/>
  <c r="F29" i="4"/>
  <c r="E29" i="4"/>
  <c r="G25" i="4"/>
  <c r="F25" i="4"/>
  <c r="E25" i="4"/>
  <c r="E20" i="4" s="1"/>
  <c r="G21" i="4"/>
  <c r="G20" i="4" s="1"/>
  <c r="F21" i="4"/>
  <c r="E21" i="4"/>
  <c r="F20" i="4"/>
  <c r="G12" i="4"/>
  <c r="F12" i="4"/>
  <c r="F11" i="4" s="1"/>
  <c r="F7" i="4" s="1"/>
  <c r="E12" i="4"/>
  <c r="E11" i="4" s="1"/>
  <c r="G11" i="4"/>
  <c r="G8" i="4"/>
  <c r="G7" i="4" s="1"/>
  <c r="F8" i="4"/>
  <c r="E8" i="4"/>
  <c r="S7" i="4" l="1"/>
  <c r="Q7" i="4"/>
  <c r="Q299" i="4" s="1"/>
  <c r="R299" i="4"/>
  <c r="R52" i="4"/>
  <c r="S52" i="4"/>
  <c r="O52" i="4"/>
  <c r="M7" i="4"/>
  <c r="M299" i="4" s="1"/>
  <c r="N299" i="4"/>
  <c r="M56" i="4"/>
  <c r="M52" i="4" s="1"/>
  <c r="N52" i="4"/>
  <c r="O7" i="4"/>
  <c r="O299" i="4" s="1"/>
  <c r="J52" i="4"/>
  <c r="J299" i="4" s="1"/>
  <c r="I7" i="4"/>
  <c r="I299" i="4" s="1"/>
  <c r="K7" i="4"/>
  <c r="K52" i="4"/>
  <c r="F52" i="4"/>
  <c r="G52" i="4"/>
  <c r="G299" i="4" s="1"/>
  <c r="E7" i="4"/>
  <c r="E299" i="4" s="1"/>
  <c r="F299" i="4"/>
  <c r="U256" i="4"/>
  <c r="U236" i="4"/>
  <c r="U190" i="4"/>
  <c r="U189" i="4"/>
  <c r="U170" i="4"/>
  <c r="U169" i="4"/>
  <c r="U126" i="4"/>
  <c r="U125" i="4"/>
  <c r="U124" i="4"/>
  <c r="U44" i="4"/>
  <c r="U43" i="4"/>
  <c r="U42" i="4"/>
  <c r="U41" i="4"/>
  <c r="U40" i="4"/>
  <c r="U39" i="4"/>
  <c r="U38" i="4"/>
  <c r="U37" i="4"/>
  <c r="H13" i="4"/>
  <c r="S299" i="4" l="1"/>
  <c r="K299" i="4"/>
  <c r="H298" i="5"/>
  <c r="G298" i="5"/>
  <c r="F298" i="5"/>
  <c r="E298" i="5"/>
  <c r="H297" i="5"/>
  <c r="G297" i="5"/>
  <c r="F297" i="5"/>
  <c r="E297" i="5"/>
  <c r="H296" i="5"/>
  <c r="G296" i="5"/>
  <c r="F296" i="5"/>
  <c r="E296" i="5"/>
  <c r="H295" i="5"/>
  <c r="G295" i="5"/>
  <c r="F295" i="5"/>
  <c r="E295" i="5"/>
  <c r="G294" i="5"/>
  <c r="H291" i="5"/>
  <c r="H287" i="5"/>
  <c r="G286" i="5"/>
  <c r="F285" i="5"/>
  <c r="H281" i="5"/>
  <c r="F281" i="5"/>
  <c r="F277" i="5"/>
  <c r="H275" i="5"/>
  <c r="F273" i="5"/>
  <c r="H272" i="5"/>
  <c r="G270" i="5"/>
  <c r="H269" i="5"/>
  <c r="F269" i="5"/>
  <c r="F265" i="5"/>
  <c r="H263" i="5"/>
  <c r="F261" i="5"/>
  <c r="H260" i="5"/>
  <c r="F257" i="5"/>
  <c r="G253" i="5"/>
  <c r="F252" i="5"/>
  <c r="H250" i="5"/>
  <c r="F247" i="5"/>
  <c r="H246" i="5"/>
  <c r="H242" i="5"/>
  <c r="G241" i="5"/>
  <c r="H239" i="5"/>
  <c r="H234" i="5"/>
  <c r="G230" i="5"/>
  <c r="G222" i="5"/>
  <c r="H218" i="5"/>
  <c r="F216" i="5"/>
  <c r="H215" i="5"/>
  <c r="F212" i="5"/>
  <c r="G209" i="5"/>
  <c r="F200" i="5"/>
  <c r="H198" i="5"/>
  <c r="F196" i="5"/>
  <c r="H195" i="5"/>
  <c r="H191" i="5"/>
  <c r="G188" i="5"/>
  <c r="G180" i="5"/>
  <c r="H179" i="5"/>
  <c r="H175" i="5"/>
  <c r="F174" i="5"/>
  <c r="H172" i="5"/>
  <c r="F166" i="5"/>
  <c r="H165" i="5"/>
  <c r="H161" i="5"/>
  <c r="H157" i="5"/>
  <c r="G155" i="5"/>
  <c r="F154" i="5"/>
  <c r="H151" i="5"/>
  <c r="F150" i="5"/>
  <c r="H148" i="5"/>
  <c r="H144" i="5"/>
  <c r="G144" i="5"/>
  <c r="H141" i="5"/>
  <c r="H137" i="5"/>
  <c r="G136" i="5"/>
  <c r="F134" i="5"/>
  <c r="H131" i="5"/>
  <c r="F130" i="5"/>
  <c r="H128" i="5"/>
  <c r="F122" i="5"/>
  <c r="H121" i="5"/>
  <c r="F118" i="5"/>
  <c r="G116" i="5"/>
  <c r="H115" i="5"/>
  <c r="F114" i="5"/>
  <c r="H112" i="5"/>
  <c r="F110" i="5"/>
  <c r="H109" i="5"/>
  <c r="H105" i="5"/>
  <c r="G103" i="5"/>
  <c r="F102" i="5"/>
  <c r="H99" i="5"/>
  <c r="F98" i="5"/>
  <c r="H96" i="5"/>
  <c r="H92" i="5"/>
  <c r="F90" i="5"/>
  <c r="H89" i="5"/>
  <c r="F86" i="5"/>
  <c r="F82" i="5"/>
  <c r="H79" i="5"/>
  <c r="H75" i="5"/>
  <c r="F74" i="5"/>
  <c r="H72" i="5"/>
  <c r="G72" i="5"/>
  <c r="H69" i="5"/>
  <c r="H65" i="5"/>
  <c r="H61" i="5"/>
  <c r="H57" i="5"/>
  <c r="G55" i="5"/>
  <c r="H44" i="5"/>
  <c r="G44" i="5"/>
  <c r="F44" i="5"/>
  <c r="E44" i="5"/>
  <c r="H43" i="5"/>
  <c r="G43" i="5"/>
  <c r="F43" i="5"/>
  <c r="E43" i="5"/>
  <c r="H42" i="5"/>
  <c r="G42" i="5"/>
  <c r="F42" i="5"/>
  <c r="E42" i="5"/>
  <c r="H41" i="5"/>
  <c r="G41" i="5"/>
  <c r="F41" i="5"/>
  <c r="E41" i="5"/>
  <c r="H40" i="5"/>
  <c r="G40" i="5"/>
  <c r="F40" i="5"/>
  <c r="E40" i="5"/>
  <c r="H39" i="5"/>
  <c r="G39" i="5"/>
  <c r="F39" i="5"/>
  <c r="E39" i="5"/>
  <c r="H38" i="5"/>
  <c r="G38" i="5"/>
  <c r="F38" i="5"/>
  <c r="E38" i="5"/>
  <c r="H37" i="5"/>
  <c r="G37" i="5"/>
  <c r="F37" i="5"/>
  <c r="E37" i="5"/>
  <c r="F36" i="5"/>
  <c r="H33" i="5"/>
  <c r="F32" i="5"/>
  <c r="H30" i="5"/>
  <c r="H26" i="5"/>
  <c r="F24" i="5"/>
  <c r="H23" i="5"/>
  <c r="H19" i="5"/>
  <c r="F17" i="5"/>
  <c r="E15" i="5"/>
  <c r="E13" i="5"/>
  <c r="T294" i="4"/>
  <c r="H294" i="5" s="1"/>
  <c r="T293" i="4"/>
  <c r="H293" i="5" s="1"/>
  <c r="T292" i="4"/>
  <c r="H292" i="5" s="1"/>
  <c r="T291" i="4"/>
  <c r="T290" i="4"/>
  <c r="H290" i="5" s="1"/>
  <c r="T289" i="4"/>
  <c r="H289" i="5" s="1"/>
  <c r="T288" i="4"/>
  <c r="H288" i="5" s="1"/>
  <c r="T287" i="4"/>
  <c r="T286" i="4"/>
  <c r="H286" i="5" s="1"/>
  <c r="T285" i="4"/>
  <c r="H285" i="5" s="1"/>
  <c r="T284" i="4"/>
  <c r="H284" i="5" s="1"/>
  <c r="T283" i="4"/>
  <c r="H283" i="5" s="1"/>
  <c r="T282" i="4"/>
  <c r="H282" i="5" s="1"/>
  <c r="T281" i="4"/>
  <c r="T280" i="4"/>
  <c r="H280" i="5" s="1"/>
  <c r="T279" i="4"/>
  <c r="H279" i="5" s="1"/>
  <c r="T278" i="4"/>
  <c r="H278" i="5" s="1"/>
  <c r="T277" i="4"/>
  <c r="H277" i="5" s="1"/>
  <c r="T276" i="4"/>
  <c r="H276" i="5" s="1"/>
  <c r="T275" i="4"/>
  <c r="T274" i="4"/>
  <c r="H274" i="5" s="1"/>
  <c r="T273" i="4"/>
  <c r="H273" i="5" s="1"/>
  <c r="T272" i="4"/>
  <c r="T271" i="4"/>
  <c r="H271" i="5" s="1"/>
  <c r="T270" i="4"/>
  <c r="H270" i="5" s="1"/>
  <c r="T269" i="4"/>
  <c r="T268" i="4"/>
  <c r="H268" i="5" s="1"/>
  <c r="T267" i="4"/>
  <c r="H267" i="5" s="1"/>
  <c r="T266" i="4"/>
  <c r="H266" i="5" s="1"/>
  <c r="T265" i="4"/>
  <c r="H265" i="5" s="1"/>
  <c r="T264" i="4"/>
  <c r="H264" i="5" s="1"/>
  <c r="T263" i="4"/>
  <c r="T262" i="4"/>
  <c r="H262" i="5" s="1"/>
  <c r="T261" i="4"/>
  <c r="H261" i="5" s="1"/>
  <c r="T260" i="4"/>
  <c r="T259" i="4"/>
  <c r="H259" i="5" s="1"/>
  <c r="T258" i="4"/>
  <c r="H258" i="5" s="1"/>
  <c r="T257" i="4"/>
  <c r="H257" i="5" s="1"/>
  <c r="T255" i="4"/>
  <c r="H255" i="5" s="1"/>
  <c r="T254" i="4"/>
  <c r="H254" i="5" s="1"/>
  <c r="T253" i="4"/>
  <c r="H253" i="5" s="1"/>
  <c r="T252" i="4"/>
  <c r="H252" i="5" s="1"/>
  <c r="T251" i="4"/>
  <c r="H251" i="5" s="1"/>
  <c r="T250" i="4"/>
  <c r="T248" i="4"/>
  <c r="H248" i="5" s="1"/>
  <c r="T247" i="4"/>
  <c r="H247" i="5" s="1"/>
  <c r="T246" i="4"/>
  <c r="T245" i="4"/>
  <c r="H245" i="5" s="1"/>
  <c r="T244" i="4"/>
  <c r="H244" i="5" s="1"/>
  <c r="T243" i="4"/>
  <c r="H243" i="5" s="1"/>
  <c r="T242" i="4"/>
  <c r="T241" i="4"/>
  <c r="H241" i="5" s="1"/>
  <c r="T240" i="4"/>
  <c r="H240" i="5" s="1"/>
  <c r="T239" i="4"/>
  <c r="T238" i="4"/>
  <c r="H238" i="5" s="1"/>
  <c r="T237" i="4"/>
  <c r="H237" i="5" s="1"/>
  <c r="T235" i="4"/>
  <c r="H235" i="5" s="1"/>
  <c r="T234" i="4"/>
  <c r="T233" i="4"/>
  <c r="H233" i="5" s="1"/>
  <c r="T230" i="4"/>
  <c r="H230" i="5" s="1"/>
  <c r="T229" i="4"/>
  <c r="H229" i="5" s="1"/>
  <c r="T228" i="4"/>
  <c r="H228" i="5" s="1"/>
  <c r="T227" i="4"/>
  <c r="H227" i="5" s="1"/>
  <c r="T226" i="4"/>
  <c r="H226" i="5" s="1"/>
  <c r="T225" i="4"/>
  <c r="H225" i="5" s="1"/>
  <c r="T224" i="4"/>
  <c r="H224" i="5" s="1"/>
  <c r="T223" i="4"/>
  <c r="H223" i="5" s="1"/>
  <c r="T222" i="4"/>
  <c r="H222" i="5" s="1"/>
  <c r="T221" i="4"/>
  <c r="H221" i="5" s="1"/>
  <c r="T220" i="4"/>
  <c r="H220" i="5" s="1"/>
  <c r="T219" i="4"/>
  <c r="H219" i="5" s="1"/>
  <c r="T218" i="4"/>
  <c r="T217" i="4"/>
  <c r="H217" i="5" s="1"/>
  <c r="T216" i="4"/>
  <c r="H216" i="5" s="1"/>
  <c r="T215" i="4"/>
  <c r="T214" i="4"/>
  <c r="H214" i="5" s="1"/>
  <c r="T213" i="4"/>
  <c r="H213" i="5" s="1"/>
  <c r="T212" i="4"/>
  <c r="H212" i="5" s="1"/>
  <c r="T211" i="4"/>
  <c r="H211" i="5" s="1"/>
  <c r="T210" i="4"/>
  <c r="H210" i="5" s="1"/>
  <c r="T209" i="4"/>
  <c r="H209" i="5" s="1"/>
  <c r="T208" i="4"/>
  <c r="H208" i="5" s="1"/>
  <c r="T207" i="4"/>
  <c r="H207" i="5" s="1"/>
  <c r="T206" i="4"/>
  <c r="H206" i="5" s="1"/>
  <c r="T205" i="4"/>
  <c r="H205" i="5" s="1"/>
  <c r="T204" i="4"/>
  <c r="H204" i="5" s="1"/>
  <c r="T203" i="4"/>
  <c r="H203" i="5" s="1"/>
  <c r="T202" i="4"/>
  <c r="H202" i="5" s="1"/>
  <c r="T201" i="4"/>
  <c r="H201" i="5" s="1"/>
  <c r="T200" i="4"/>
  <c r="H200" i="5" s="1"/>
  <c r="T199" i="4"/>
  <c r="H199" i="5" s="1"/>
  <c r="T198" i="4"/>
  <c r="T197" i="4"/>
  <c r="H197" i="5" s="1"/>
  <c r="T196" i="4"/>
  <c r="H196" i="5" s="1"/>
  <c r="T195" i="4"/>
  <c r="T194" i="4"/>
  <c r="H194" i="5" s="1"/>
  <c r="T193" i="4"/>
  <c r="H193" i="5" s="1"/>
  <c r="T192" i="4"/>
  <c r="H192" i="5" s="1"/>
  <c r="T188" i="4"/>
  <c r="H188" i="5" s="1"/>
  <c r="T187" i="4"/>
  <c r="H187" i="5" s="1"/>
  <c r="T186" i="4"/>
  <c r="H186" i="5" s="1"/>
  <c r="T185" i="4"/>
  <c r="H185" i="5" s="1"/>
  <c r="T184" i="4"/>
  <c r="H184" i="5" s="1"/>
  <c r="T183" i="4"/>
  <c r="H183" i="5" s="1"/>
  <c r="T182" i="4"/>
  <c r="H182" i="5" s="1"/>
  <c r="T181" i="4"/>
  <c r="H181" i="5" s="1"/>
  <c r="T180" i="4"/>
  <c r="H180" i="5" s="1"/>
  <c r="T179" i="4"/>
  <c r="T178" i="4"/>
  <c r="H178" i="5" s="1"/>
  <c r="T177" i="4"/>
  <c r="H177" i="5" s="1"/>
  <c r="T176" i="4"/>
  <c r="H176" i="5" s="1"/>
  <c r="T175" i="4"/>
  <c r="T174" i="4"/>
  <c r="H174" i="5" s="1"/>
  <c r="T173" i="4"/>
  <c r="H173" i="5" s="1"/>
  <c r="T172" i="4"/>
  <c r="T171" i="4"/>
  <c r="H171" i="5" s="1"/>
  <c r="T166" i="4"/>
  <c r="H166" i="5" s="1"/>
  <c r="T165" i="4"/>
  <c r="T164" i="4"/>
  <c r="H164" i="5" s="1"/>
  <c r="T163" i="4"/>
  <c r="H163" i="5" s="1"/>
  <c r="T162" i="4"/>
  <c r="H162" i="5" s="1"/>
  <c r="T161" i="4"/>
  <c r="T160" i="4"/>
  <c r="H160" i="5" s="1"/>
  <c r="T159" i="4"/>
  <c r="H159" i="5" s="1"/>
  <c r="T158" i="4"/>
  <c r="H158" i="5" s="1"/>
  <c r="T157" i="4"/>
  <c r="T156" i="4"/>
  <c r="H156" i="5" s="1"/>
  <c r="T155" i="4"/>
  <c r="H155" i="5" s="1"/>
  <c r="T154" i="4"/>
  <c r="H154" i="5" s="1"/>
  <c r="T153" i="4"/>
  <c r="H153" i="5" s="1"/>
  <c r="T152" i="4"/>
  <c r="H152" i="5" s="1"/>
  <c r="T151" i="4"/>
  <c r="T150" i="4"/>
  <c r="H150" i="5" s="1"/>
  <c r="T149" i="4"/>
  <c r="H149" i="5" s="1"/>
  <c r="T148" i="4"/>
  <c r="T147" i="4"/>
  <c r="H147" i="5" s="1"/>
  <c r="T146" i="4"/>
  <c r="H146" i="5" s="1"/>
  <c r="T145" i="4"/>
  <c r="H145" i="5" s="1"/>
  <c r="T144" i="4"/>
  <c r="T143" i="4"/>
  <c r="H143" i="5" s="1"/>
  <c r="T142" i="4"/>
  <c r="H142" i="5" s="1"/>
  <c r="T141" i="4"/>
  <c r="T140" i="4"/>
  <c r="H140" i="5" s="1"/>
  <c r="T139" i="4"/>
  <c r="H139" i="5" s="1"/>
  <c r="T138" i="4"/>
  <c r="H138" i="5" s="1"/>
  <c r="T137" i="4"/>
  <c r="T136" i="4"/>
  <c r="H136" i="5" s="1"/>
  <c r="T135" i="4"/>
  <c r="H135" i="5" s="1"/>
  <c r="T134" i="4"/>
  <c r="H134" i="5" s="1"/>
  <c r="T133" i="4"/>
  <c r="H133" i="5" s="1"/>
  <c r="T132" i="4"/>
  <c r="H132" i="5" s="1"/>
  <c r="T131" i="4"/>
  <c r="T130" i="4"/>
  <c r="H130" i="5" s="1"/>
  <c r="T129" i="4"/>
  <c r="H129" i="5" s="1"/>
  <c r="T128" i="4"/>
  <c r="T127" i="4"/>
  <c r="H127" i="5" s="1"/>
  <c r="T122" i="4"/>
  <c r="H122" i="5" s="1"/>
  <c r="T121" i="4"/>
  <c r="T120" i="4"/>
  <c r="H120" i="5" s="1"/>
  <c r="T119" i="4"/>
  <c r="H119" i="5" s="1"/>
  <c r="T118" i="4"/>
  <c r="H118" i="5" s="1"/>
  <c r="T117" i="4"/>
  <c r="H117" i="5" s="1"/>
  <c r="T116" i="4"/>
  <c r="H116" i="5" s="1"/>
  <c r="T115" i="4"/>
  <c r="T114" i="4"/>
  <c r="H114" i="5" s="1"/>
  <c r="T113" i="4"/>
  <c r="H113" i="5" s="1"/>
  <c r="T112" i="4"/>
  <c r="T111" i="4"/>
  <c r="H111" i="5" s="1"/>
  <c r="T110" i="4"/>
  <c r="H110" i="5" s="1"/>
  <c r="T109" i="4"/>
  <c r="T108" i="4"/>
  <c r="H108" i="5" s="1"/>
  <c r="T107" i="4"/>
  <c r="H107" i="5" s="1"/>
  <c r="T106" i="4"/>
  <c r="H106" i="5" s="1"/>
  <c r="T105" i="4"/>
  <c r="T104" i="4"/>
  <c r="H104" i="5" s="1"/>
  <c r="T103" i="4"/>
  <c r="H103" i="5" s="1"/>
  <c r="T102" i="4"/>
  <c r="H102" i="5" s="1"/>
  <c r="T101" i="4"/>
  <c r="H101" i="5" s="1"/>
  <c r="T100" i="4"/>
  <c r="H100" i="5" s="1"/>
  <c r="T99" i="4"/>
  <c r="T98" i="4"/>
  <c r="H98" i="5" s="1"/>
  <c r="T97" i="4"/>
  <c r="H97" i="5" s="1"/>
  <c r="T96" i="4"/>
  <c r="T95" i="4"/>
  <c r="H95" i="5" s="1"/>
  <c r="T94" i="4"/>
  <c r="H94" i="5" s="1"/>
  <c r="T93" i="4"/>
  <c r="H93" i="5" s="1"/>
  <c r="T92" i="4"/>
  <c r="T91" i="4"/>
  <c r="H91" i="5" s="1"/>
  <c r="T90" i="4"/>
  <c r="H90" i="5" s="1"/>
  <c r="T89" i="4"/>
  <c r="T88" i="4"/>
  <c r="H88" i="5" s="1"/>
  <c r="T87" i="4"/>
  <c r="H87" i="5" s="1"/>
  <c r="T86" i="4"/>
  <c r="H86" i="5" s="1"/>
  <c r="T85" i="4"/>
  <c r="H85" i="5" s="1"/>
  <c r="T84" i="4"/>
  <c r="H84" i="5" s="1"/>
  <c r="T83" i="4"/>
  <c r="H83" i="5" s="1"/>
  <c r="T82" i="4"/>
  <c r="H82" i="5" s="1"/>
  <c r="T81" i="4"/>
  <c r="H81" i="5" s="1"/>
  <c r="T80" i="4"/>
  <c r="H80" i="5" s="1"/>
  <c r="T79" i="4"/>
  <c r="T78" i="4"/>
  <c r="H78" i="5" s="1"/>
  <c r="T77" i="4"/>
  <c r="H77" i="5" s="1"/>
  <c r="T76" i="4"/>
  <c r="H76" i="5" s="1"/>
  <c r="T75" i="4"/>
  <c r="T74" i="4"/>
  <c r="H74" i="5" s="1"/>
  <c r="T73" i="4"/>
  <c r="H73" i="5" s="1"/>
  <c r="T72" i="4"/>
  <c r="T71" i="4"/>
  <c r="H71" i="5" s="1"/>
  <c r="T70" i="4"/>
  <c r="H70" i="5" s="1"/>
  <c r="T69" i="4"/>
  <c r="T68" i="4"/>
  <c r="H68" i="5" s="1"/>
  <c r="T67" i="4"/>
  <c r="H67" i="5" s="1"/>
  <c r="T66" i="4"/>
  <c r="H66" i="5" s="1"/>
  <c r="T65" i="4"/>
  <c r="T64" i="4"/>
  <c r="H64" i="5" s="1"/>
  <c r="T63" i="4"/>
  <c r="H63" i="5" s="1"/>
  <c r="T62" i="4"/>
  <c r="H62" i="5" s="1"/>
  <c r="T61" i="4"/>
  <c r="T60" i="4"/>
  <c r="H60" i="5" s="1"/>
  <c r="T59" i="4"/>
  <c r="H59" i="5" s="1"/>
  <c r="T58" i="4"/>
  <c r="H58" i="5" s="1"/>
  <c r="T57" i="4"/>
  <c r="T55" i="4"/>
  <c r="H55" i="5" s="1"/>
  <c r="T54" i="4"/>
  <c r="H54" i="5" s="1"/>
  <c r="T53" i="4"/>
  <c r="H53" i="5" s="1"/>
  <c r="T51" i="4"/>
  <c r="H51" i="5" s="1"/>
  <c r="T50" i="4"/>
  <c r="H50" i="5" s="1"/>
  <c r="T49" i="4"/>
  <c r="H49" i="5" s="1"/>
  <c r="T48" i="4"/>
  <c r="H48" i="5" s="1"/>
  <c r="T47" i="4"/>
  <c r="H47" i="5" s="1"/>
  <c r="T46" i="4"/>
  <c r="H46" i="5" s="1"/>
  <c r="T45" i="4"/>
  <c r="H45" i="5" s="1"/>
  <c r="T36" i="4"/>
  <c r="H36" i="5" s="1"/>
  <c r="T35" i="4"/>
  <c r="H35" i="5" s="1"/>
  <c r="T34" i="4"/>
  <c r="H34" i="5" s="1"/>
  <c r="T33" i="4"/>
  <c r="T32" i="4"/>
  <c r="H32" i="5" s="1"/>
  <c r="T31" i="4"/>
  <c r="H31" i="5" s="1"/>
  <c r="T30" i="4"/>
  <c r="T29" i="4"/>
  <c r="H29" i="5" s="1"/>
  <c r="T28" i="4"/>
  <c r="H28" i="5" s="1"/>
  <c r="T27" i="4"/>
  <c r="H27" i="5" s="1"/>
  <c r="T26" i="4"/>
  <c r="T25" i="4"/>
  <c r="H25" i="5" s="1"/>
  <c r="T24" i="4"/>
  <c r="H24" i="5" s="1"/>
  <c r="T23" i="4"/>
  <c r="T22" i="4"/>
  <c r="H22" i="5" s="1"/>
  <c r="T21" i="4"/>
  <c r="H21" i="5" s="1"/>
  <c r="T20" i="4"/>
  <c r="H20" i="5" s="1"/>
  <c r="T19" i="4"/>
  <c r="T18" i="4"/>
  <c r="H18" i="5" s="1"/>
  <c r="T17" i="4"/>
  <c r="H17" i="5" s="1"/>
  <c r="T16" i="4"/>
  <c r="H16" i="5" s="1"/>
  <c r="T15" i="4"/>
  <c r="H15" i="5" s="1"/>
  <c r="T14" i="4"/>
  <c r="H14" i="5" s="1"/>
  <c r="T13" i="4"/>
  <c r="H13" i="5" s="1"/>
  <c r="T10" i="4"/>
  <c r="H10" i="5" s="1"/>
  <c r="T9" i="4"/>
  <c r="H9" i="5" s="1"/>
  <c r="T8" i="4"/>
  <c r="H8" i="5" s="1"/>
  <c r="C290" i="5"/>
  <c r="C289" i="5" s="1"/>
  <c r="C288" i="5" s="1"/>
  <c r="C249" i="5"/>
  <c r="C246" i="5"/>
  <c r="C232" i="5"/>
  <c r="C221" i="5"/>
  <c r="C220" i="5" s="1"/>
  <c r="C215" i="5"/>
  <c r="C211" i="5"/>
  <c r="C201" i="5"/>
  <c r="C193" i="5"/>
  <c r="C178" i="5"/>
  <c r="C171" i="5"/>
  <c r="C165" i="5"/>
  <c r="C163" i="5"/>
  <c r="C161" i="5"/>
  <c r="C159" i="5"/>
  <c r="C148" i="5"/>
  <c r="C142" i="5" s="1"/>
  <c r="C138" i="5"/>
  <c r="C123" i="5"/>
  <c r="C106" i="5"/>
  <c r="C97" i="5"/>
  <c r="C93" i="5"/>
  <c r="C78" i="5"/>
  <c r="C70" i="5"/>
  <c r="C68" i="5"/>
  <c r="C66" i="5"/>
  <c r="C62" i="5"/>
  <c r="C58" i="5"/>
  <c r="C53" i="5"/>
  <c r="C46" i="5"/>
  <c r="C45" i="5" s="1"/>
  <c r="C33" i="5"/>
  <c r="C29" i="5"/>
  <c r="C25" i="5"/>
  <c r="C21" i="5"/>
  <c r="C12" i="5"/>
  <c r="C11" i="5" s="1"/>
  <c r="C8" i="5"/>
  <c r="P294" i="4"/>
  <c r="P293" i="4"/>
  <c r="G293" i="5" s="1"/>
  <c r="P292" i="4"/>
  <c r="G292" i="5" s="1"/>
  <c r="P291" i="4"/>
  <c r="G291" i="5" s="1"/>
  <c r="P287" i="4"/>
  <c r="G287" i="5" s="1"/>
  <c r="P286" i="4"/>
  <c r="P285" i="4"/>
  <c r="G285" i="5" s="1"/>
  <c r="P284" i="4"/>
  <c r="G284" i="5" s="1"/>
  <c r="P283" i="4"/>
  <c r="G283" i="5" s="1"/>
  <c r="P282" i="4"/>
  <c r="G282" i="5" s="1"/>
  <c r="P281" i="4"/>
  <c r="G281" i="5" s="1"/>
  <c r="P280" i="4"/>
  <c r="G280" i="5" s="1"/>
  <c r="P279" i="4"/>
  <c r="G279" i="5" s="1"/>
  <c r="P278" i="4"/>
  <c r="G278" i="5" s="1"/>
  <c r="P277" i="4"/>
  <c r="G277" i="5" s="1"/>
  <c r="P276" i="4"/>
  <c r="G276" i="5" s="1"/>
  <c r="P275" i="4"/>
  <c r="G275" i="5" s="1"/>
  <c r="P274" i="4"/>
  <c r="G274" i="5" s="1"/>
  <c r="P273" i="4"/>
  <c r="G273" i="5" s="1"/>
  <c r="P272" i="4"/>
  <c r="G272" i="5" s="1"/>
  <c r="P271" i="4"/>
  <c r="G271" i="5" s="1"/>
  <c r="P270" i="4"/>
  <c r="P269" i="4"/>
  <c r="G269" i="5" s="1"/>
  <c r="P268" i="4"/>
  <c r="G268" i="5" s="1"/>
  <c r="P267" i="4"/>
  <c r="G267" i="5" s="1"/>
  <c r="P266" i="4"/>
  <c r="G266" i="5" s="1"/>
  <c r="P265" i="4"/>
  <c r="G265" i="5" s="1"/>
  <c r="P264" i="4"/>
  <c r="G264" i="5" s="1"/>
  <c r="P263" i="4"/>
  <c r="G263" i="5" s="1"/>
  <c r="P262" i="4"/>
  <c r="G262" i="5" s="1"/>
  <c r="P261" i="4"/>
  <c r="G261" i="5" s="1"/>
  <c r="P260" i="4"/>
  <c r="G260" i="5" s="1"/>
  <c r="P259" i="4"/>
  <c r="G259" i="5" s="1"/>
  <c r="P258" i="4"/>
  <c r="G258" i="5" s="1"/>
  <c r="P257" i="4"/>
  <c r="G257" i="5" s="1"/>
  <c r="P255" i="4"/>
  <c r="G255" i="5" s="1"/>
  <c r="P254" i="4"/>
  <c r="G254" i="5" s="1"/>
  <c r="P253" i="4"/>
  <c r="P252" i="4"/>
  <c r="G252" i="5" s="1"/>
  <c r="P251" i="4"/>
  <c r="G251" i="5" s="1"/>
  <c r="P250" i="4"/>
  <c r="G250" i="5" s="1"/>
  <c r="P248" i="4"/>
  <c r="G248" i="5" s="1"/>
  <c r="P247" i="4"/>
  <c r="G247" i="5" s="1"/>
  <c r="P245" i="4"/>
  <c r="G245" i="5" s="1"/>
  <c r="P244" i="4"/>
  <c r="G244" i="5" s="1"/>
  <c r="P243" i="4"/>
  <c r="G243" i="5" s="1"/>
  <c r="P242" i="4"/>
  <c r="G242" i="5" s="1"/>
  <c r="P241" i="4"/>
  <c r="P240" i="4"/>
  <c r="G240" i="5" s="1"/>
  <c r="P239" i="4"/>
  <c r="G239" i="5" s="1"/>
  <c r="P238" i="4"/>
  <c r="G238" i="5" s="1"/>
  <c r="P237" i="4"/>
  <c r="G237" i="5" s="1"/>
  <c r="P235" i="4"/>
  <c r="G235" i="5" s="1"/>
  <c r="P234" i="4"/>
  <c r="G234" i="5" s="1"/>
  <c r="P233" i="4"/>
  <c r="G233" i="5" s="1"/>
  <c r="P230" i="4"/>
  <c r="P229" i="4"/>
  <c r="G229" i="5" s="1"/>
  <c r="P228" i="4"/>
  <c r="G228" i="5" s="1"/>
  <c r="P227" i="4"/>
  <c r="G227" i="5" s="1"/>
  <c r="P226" i="4"/>
  <c r="G226" i="5" s="1"/>
  <c r="P225" i="4"/>
  <c r="G225" i="5" s="1"/>
  <c r="P224" i="4"/>
  <c r="G224" i="5" s="1"/>
  <c r="P223" i="4"/>
  <c r="G223" i="5" s="1"/>
  <c r="P222" i="4"/>
  <c r="P219" i="4"/>
  <c r="G219" i="5" s="1"/>
  <c r="P218" i="4"/>
  <c r="G218" i="5" s="1"/>
  <c r="P217" i="4"/>
  <c r="G217" i="5" s="1"/>
  <c r="P216" i="4"/>
  <c r="G216" i="5" s="1"/>
  <c r="P214" i="4"/>
  <c r="G214" i="5" s="1"/>
  <c r="P213" i="4"/>
  <c r="G213" i="5" s="1"/>
  <c r="P212" i="4"/>
  <c r="G212" i="5" s="1"/>
  <c r="P210" i="4"/>
  <c r="G210" i="5" s="1"/>
  <c r="P209" i="4"/>
  <c r="P208" i="4"/>
  <c r="G208" i="5" s="1"/>
  <c r="P207" i="4"/>
  <c r="G207" i="5" s="1"/>
  <c r="P206" i="4"/>
  <c r="G206" i="5" s="1"/>
  <c r="P205" i="4"/>
  <c r="G205" i="5" s="1"/>
  <c r="P204" i="4"/>
  <c r="G204" i="5" s="1"/>
  <c r="P203" i="4"/>
  <c r="G203" i="5" s="1"/>
  <c r="P202" i="4"/>
  <c r="G202" i="5" s="1"/>
  <c r="P200" i="4"/>
  <c r="G200" i="5" s="1"/>
  <c r="P199" i="4"/>
  <c r="G199" i="5" s="1"/>
  <c r="P198" i="4"/>
  <c r="G198" i="5" s="1"/>
  <c r="P197" i="4"/>
  <c r="G197" i="5" s="1"/>
  <c r="P196" i="4"/>
  <c r="G196" i="5" s="1"/>
  <c r="P195" i="4"/>
  <c r="G195" i="5" s="1"/>
  <c r="P194" i="4"/>
  <c r="G194" i="5" s="1"/>
  <c r="P188" i="4"/>
  <c r="P187" i="4"/>
  <c r="G187" i="5" s="1"/>
  <c r="P186" i="4"/>
  <c r="G186" i="5" s="1"/>
  <c r="P185" i="4"/>
  <c r="G185" i="5" s="1"/>
  <c r="P184" i="4"/>
  <c r="G184" i="5" s="1"/>
  <c r="P183" i="4"/>
  <c r="G183" i="5" s="1"/>
  <c r="P182" i="4"/>
  <c r="G182" i="5" s="1"/>
  <c r="P181" i="4"/>
  <c r="G181" i="5" s="1"/>
  <c r="P180" i="4"/>
  <c r="P179" i="4"/>
  <c r="G179" i="5" s="1"/>
  <c r="P177" i="4"/>
  <c r="G177" i="5" s="1"/>
  <c r="P176" i="4"/>
  <c r="G176" i="5" s="1"/>
  <c r="P175" i="4"/>
  <c r="G175" i="5" s="1"/>
  <c r="P174" i="4"/>
  <c r="G174" i="5" s="1"/>
  <c r="P173" i="4"/>
  <c r="G173" i="5" s="1"/>
  <c r="P172" i="4"/>
  <c r="G172" i="5" s="1"/>
  <c r="P166" i="4"/>
  <c r="G166" i="5" s="1"/>
  <c r="P164" i="4"/>
  <c r="G164" i="5" s="1"/>
  <c r="P162" i="4"/>
  <c r="G162" i="5" s="1"/>
  <c r="P160" i="4"/>
  <c r="G160" i="5" s="1"/>
  <c r="P157" i="4"/>
  <c r="G157" i="5" s="1"/>
  <c r="P156" i="4"/>
  <c r="G156" i="5" s="1"/>
  <c r="P155" i="4"/>
  <c r="P154" i="4"/>
  <c r="G154" i="5" s="1"/>
  <c r="P153" i="4"/>
  <c r="G153" i="5" s="1"/>
  <c r="P152" i="4"/>
  <c r="G152" i="5" s="1"/>
  <c r="P151" i="4"/>
  <c r="G151" i="5" s="1"/>
  <c r="P150" i="4"/>
  <c r="G150" i="5" s="1"/>
  <c r="P149" i="4"/>
  <c r="G149" i="5" s="1"/>
  <c r="P147" i="4"/>
  <c r="G147" i="5" s="1"/>
  <c r="P146" i="4"/>
  <c r="G146" i="5" s="1"/>
  <c r="P145" i="4"/>
  <c r="G145" i="5" s="1"/>
  <c r="P144" i="4"/>
  <c r="P143" i="4"/>
  <c r="G143" i="5" s="1"/>
  <c r="P141" i="4"/>
  <c r="G141" i="5" s="1"/>
  <c r="P140" i="4"/>
  <c r="G140" i="5" s="1"/>
  <c r="P139" i="4"/>
  <c r="G139" i="5" s="1"/>
  <c r="P137" i="4"/>
  <c r="G137" i="5" s="1"/>
  <c r="P136" i="4"/>
  <c r="P135" i="4"/>
  <c r="G135" i="5" s="1"/>
  <c r="P134" i="4"/>
  <c r="G134" i="5" s="1"/>
  <c r="P133" i="4"/>
  <c r="G133" i="5" s="1"/>
  <c r="P132" i="4"/>
  <c r="G132" i="5" s="1"/>
  <c r="P131" i="4"/>
  <c r="G131" i="5" s="1"/>
  <c r="P130" i="4"/>
  <c r="G130" i="5" s="1"/>
  <c r="P129" i="4"/>
  <c r="G129" i="5" s="1"/>
  <c r="P128" i="4"/>
  <c r="G128" i="5" s="1"/>
  <c r="P127" i="4"/>
  <c r="G127" i="5" s="1"/>
  <c r="P122" i="4"/>
  <c r="G122" i="5" s="1"/>
  <c r="P121" i="4"/>
  <c r="G121" i="5" s="1"/>
  <c r="P120" i="4"/>
  <c r="G120" i="5" s="1"/>
  <c r="P119" i="4"/>
  <c r="G119" i="5" s="1"/>
  <c r="P118" i="4"/>
  <c r="G118" i="5" s="1"/>
  <c r="P117" i="4"/>
  <c r="G117" i="5" s="1"/>
  <c r="P116" i="4"/>
  <c r="P115" i="4"/>
  <c r="G115" i="5" s="1"/>
  <c r="P114" i="4"/>
  <c r="G114" i="5" s="1"/>
  <c r="P113" i="4"/>
  <c r="G113" i="5" s="1"/>
  <c r="P112" i="4"/>
  <c r="G112" i="5" s="1"/>
  <c r="P111" i="4"/>
  <c r="G111" i="5" s="1"/>
  <c r="P110" i="4"/>
  <c r="G110" i="5" s="1"/>
  <c r="P109" i="4"/>
  <c r="G109" i="5" s="1"/>
  <c r="P108" i="4"/>
  <c r="G108" i="5" s="1"/>
  <c r="P107" i="4"/>
  <c r="G107" i="5" s="1"/>
  <c r="P105" i="4"/>
  <c r="G105" i="5" s="1"/>
  <c r="P104" i="4"/>
  <c r="G104" i="5" s="1"/>
  <c r="P103" i="4"/>
  <c r="P102" i="4"/>
  <c r="G102" i="5" s="1"/>
  <c r="P101" i="4"/>
  <c r="G101" i="5" s="1"/>
  <c r="P100" i="4"/>
  <c r="G100" i="5" s="1"/>
  <c r="P99" i="4"/>
  <c r="G99" i="5" s="1"/>
  <c r="P98" i="4"/>
  <c r="G98" i="5" s="1"/>
  <c r="P96" i="4"/>
  <c r="G96" i="5" s="1"/>
  <c r="P95" i="4"/>
  <c r="G95" i="5" s="1"/>
  <c r="P94" i="4"/>
  <c r="G94" i="5" s="1"/>
  <c r="P92" i="4"/>
  <c r="G92" i="5" s="1"/>
  <c r="P91" i="4"/>
  <c r="G91" i="5" s="1"/>
  <c r="P90" i="4"/>
  <c r="G90" i="5" s="1"/>
  <c r="P89" i="4"/>
  <c r="G89" i="5" s="1"/>
  <c r="P88" i="4"/>
  <c r="G88" i="5" s="1"/>
  <c r="P87" i="4"/>
  <c r="G87" i="5" s="1"/>
  <c r="P86" i="4"/>
  <c r="G86" i="5" s="1"/>
  <c r="P85" i="4"/>
  <c r="G85" i="5" s="1"/>
  <c r="P84" i="4"/>
  <c r="G84" i="5" s="1"/>
  <c r="P83" i="4"/>
  <c r="G83" i="5" s="1"/>
  <c r="P82" i="4"/>
  <c r="G82" i="5" s="1"/>
  <c r="P81" i="4"/>
  <c r="G81" i="5" s="1"/>
  <c r="P80" i="4"/>
  <c r="G80" i="5" s="1"/>
  <c r="P79" i="4"/>
  <c r="G79" i="5" s="1"/>
  <c r="P77" i="4"/>
  <c r="G77" i="5" s="1"/>
  <c r="P76" i="4"/>
  <c r="G76" i="5" s="1"/>
  <c r="P75" i="4"/>
  <c r="G75" i="5" s="1"/>
  <c r="P74" i="4"/>
  <c r="G74" i="5" s="1"/>
  <c r="P73" i="4"/>
  <c r="G73" i="5" s="1"/>
  <c r="P72" i="4"/>
  <c r="P71" i="4"/>
  <c r="G71" i="5" s="1"/>
  <c r="P69" i="4"/>
  <c r="G69" i="5" s="1"/>
  <c r="P67" i="4"/>
  <c r="G67" i="5" s="1"/>
  <c r="P65" i="4"/>
  <c r="G65" i="5" s="1"/>
  <c r="P64" i="4"/>
  <c r="G64" i="5" s="1"/>
  <c r="P63" i="4"/>
  <c r="G63" i="5" s="1"/>
  <c r="P61" i="4"/>
  <c r="G61" i="5" s="1"/>
  <c r="P60" i="4"/>
  <c r="G60" i="5" s="1"/>
  <c r="P59" i="4"/>
  <c r="G59" i="5" s="1"/>
  <c r="P57" i="4"/>
  <c r="G57" i="5" s="1"/>
  <c r="P55" i="4"/>
  <c r="P54" i="4"/>
  <c r="G54" i="5" s="1"/>
  <c r="P51" i="4"/>
  <c r="G51" i="5" s="1"/>
  <c r="P50" i="4"/>
  <c r="G50" i="5" s="1"/>
  <c r="P49" i="4"/>
  <c r="G49" i="5" s="1"/>
  <c r="P48" i="4"/>
  <c r="G48" i="5" s="1"/>
  <c r="P47" i="4"/>
  <c r="G47" i="5" s="1"/>
  <c r="P36" i="4"/>
  <c r="G36" i="5" s="1"/>
  <c r="P35" i="4"/>
  <c r="G35" i="5" s="1"/>
  <c r="P34" i="4"/>
  <c r="G34" i="5" s="1"/>
  <c r="P32" i="4"/>
  <c r="G32" i="5" s="1"/>
  <c r="P31" i="4"/>
  <c r="G31" i="5" s="1"/>
  <c r="P30" i="4"/>
  <c r="G30" i="5" s="1"/>
  <c r="P28" i="4"/>
  <c r="G28" i="5" s="1"/>
  <c r="P27" i="4"/>
  <c r="G27" i="5" s="1"/>
  <c r="P26" i="4"/>
  <c r="G26" i="5" s="1"/>
  <c r="P24" i="4"/>
  <c r="G24" i="5" s="1"/>
  <c r="P23" i="4"/>
  <c r="G23" i="5" s="1"/>
  <c r="P22" i="4"/>
  <c r="G22" i="5" s="1"/>
  <c r="P19" i="4"/>
  <c r="G19" i="5" s="1"/>
  <c r="P18" i="4"/>
  <c r="G18" i="5" s="1"/>
  <c r="P17" i="4"/>
  <c r="G17" i="5" s="1"/>
  <c r="P16" i="4"/>
  <c r="G16" i="5" s="1"/>
  <c r="P15" i="4"/>
  <c r="G15" i="5" s="1"/>
  <c r="P14" i="4"/>
  <c r="G14" i="5" s="1"/>
  <c r="P13" i="4"/>
  <c r="G13" i="5" s="1"/>
  <c r="P10" i="4"/>
  <c r="G10" i="5" s="1"/>
  <c r="P9" i="4"/>
  <c r="G9" i="5" s="1"/>
  <c r="L294" i="4"/>
  <c r="F294" i="5" s="1"/>
  <c r="L293" i="4"/>
  <c r="F293" i="5" s="1"/>
  <c r="L292" i="4"/>
  <c r="F292" i="5" s="1"/>
  <c r="L291" i="4"/>
  <c r="F291" i="5" s="1"/>
  <c r="L287" i="4"/>
  <c r="F287" i="5" s="1"/>
  <c r="L286" i="4"/>
  <c r="F286" i="5" s="1"/>
  <c r="L285" i="4"/>
  <c r="L284" i="4"/>
  <c r="F284" i="5" s="1"/>
  <c r="L283" i="4"/>
  <c r="F283" i="5" s="1"/>
  <c r="L282" i="4"/>
  <c r="F282" i="5" s="1"/>
  <c r="L281" i="4"/>
  <c r="L280" i="4"/>
  <c r="F280" i="5" s="1"/>
  <c r="L279" i="4"/>
  <c r="F279" i="5" s="1"/>
  <c r="L278" i="4"/>
  <c r="F278" i="5" s="1"/>
  <c r="L277" i="4"/>
  <c r="L276" i="4"/>
  <c r="F276" i="5" s="1"/>
  <c r="L275" i="4"/>
  <c r="F275" i="5" s="1"/>
  <c r="L274" i="4"/>
  <c r="F274" i="5" s="1"/>
  <c r="L273" i="4"/>
  <c r="L272" i="4"/>
  <c r="F272" i="5" s="1"/>
  <c r="L271" i="4"/>
  <c r="F271" i="5" s="1"/>
  <c r="L270" i="4"/>
  <c r="F270" i="5" s="1"/>
  <c r="L269" i="4"/>
  <c r="L268" i="4"/>
  <c r="F268" i="5" s="1"/>
  <c r="L267" i="4"/>
  <c r="F267" i="5" s="1"/>
  <c r="L266" i="4"/>
  <c r="F266" i="5" s="1"/>
  <c r="L265" i="4"/>
  <c r="L264" i="4"/>
  <c r="F264" i="5" s="1"/>
  <c r="L263" i="4"/>
  <c r="F263" i="5" s="1"/>
  <c r="L262" i="4"/>
  <c r="F262" i="5" s="1"/>
  <c r="L261" i="4"/>
  <c r="L260" i="4"/>
  <c r="F260" i="5" s="1"/>
  <c r="L259" i="4"/>
  <c r="F259" i="5" s="1"/>
  <c r="L258" i="4"/>
  <c r="F258" i="5" s="1"/>
  <c r="L257" i="4"/>
  <c r="L255" i="4"/>
  <c r="F255" i="5" s="1"/>
  <c r="L254" i="4"/>
  <c r="F254" i="5" s="1"/>
  <c r="L253" i="4"/>
  <c r="F253" i="5" s="1"/>
  <c r="L252" i="4"/>
  <c r="L251" i="4"/>
  <c r="F251" i="5" s="1"/>
  <c r="L250" i="4"/>
  <c r="F250" i="5" s="1"/>
  <c r="L248" i="4"/>
  <c r="F248" i="5" s="1"/>
  <c r="L247" i="4"/>
  <c r="L245" i="4"/>
  <c r="F245" i="5" s="1"/>
  <c r="L244" i="4"/>
  <c r="F244" i="5" s="1"/>
  <c r="L243" i="4"/>
  <c r="F243" i="5" s="1"/>
  <c r="L242" i="4"/>
  <c r="F242" i="5" s="1"/>
  <c r="L241" i="4"/>
  <c r="F241" i="5" s="1"/>
  <c r="L240" i="4"/>
  <c r="F240" i="5" s="1"/>
  <c r="L239" i="4"/>
  <c r="F239" i="5" s="1"/>
  <c r="L238" i="4"/>
  <c r="F238" i="5" s="1"/>
  <c r="L237" i="4"/>
  <c r="F237" i="5" s="1"/>
  <c r="L235" i="4"/>
  <c r="F235" i="5" s="1"/>
  <c r="L234" i="4"/>
  <c r="F234" i="5" s="1"/>
  <c r="L233" i="4"/>
  <c r="F233" i="5" s="1"/>
  <c r="L230" i="4"/>
  <c r="F230" i="5" s="1"/>
  <c r="L229" i="4"/>
  <c r="F229" i="5" s="1"/>
  <c r="L228" i="4"/>
  <c r="F228" i="5" s="1"/>
  <c r="L227" i="4"/>
  <c r="F227" i="5" s="1"/>
  <c r="L226" i="4"/>
  <c r="F226" i="5" s="1"/>
  <c r="L225" i="4"/>
  <c r="F225" i="5" s="1"/>
  <c r="L224" i="4"/>
  <c r="F224" i="5" s="1"/>
  <c r="L223" i="4"/>
  <c r="F223" i="5" s="1"/>
  <c r="L222" i="4"/>
  <c r="F222" i="5" s="1"/>
  <c r="L219" i="4"/>
  <c r="F219" i="5" s="1"/>
  <c r="L218" i="4"/>
  <c r="F218" i="5" s="1"/>
  <c r="L217" i="4"/>
  <c r="F217" i="5" s="1"/>
  <c r="L216" i="4"/>
  <c r="L214" i="4"/>
  <c r="F214" i="5" s="1"/>
  <c r="L213" i="4"/>
  <c r="F213" i="5" s="1"/>
  <c r="L212" i="4"/>
  <c r="L210" i="4"/>
  <c r="F210" i="5" s="1"/>
  <c r="L209" i="4"/>
  <c r="F209" i="5" s="1"/>
  <c r="L208" i="4"/>
  <c r="F208" i="5" s="1"/>
  <c r="L207" i="4"/>
  <c r="F207" i="5" s="1"/>
  <c r="L206" i="4"/>
  <c r="F206" i="5" s="1"/>
  <c r="L205" i="4"/>
  <c r="F205" i="5" s="1"/>
  <c r="L204" i="4"/>
  <c r="F204" i="5" s="1"/>
  <c r="L203" i="4"/>
  <c r="F203" i="5" s="1"/>
  <c r="L202" i="4"/>
  <c r="F202" i="5" s="1"/>
  <c r="L200" i="4"/>
  <c r="L199" i="4"/>
  <c r="F199" i="5" s="1"/>
  <c r="L198" i="4"/>
  <c r="F198" i="5" s="1"/>
  <c r="L197" i="4"/>
  <c r="F197" i="5" s="1"/>
  <c r="L196" i="4"/>
  <c r="L195" i="4"/>
  <c r="F195" i="5" s="1"/>
  <c r="L194" i="4"/>
  <c r="F194" i="5" s="1"/>
  <c r="L188" i="4"/>
  <c r="F188" i="5" s="1"/>
  <c r="L187" i="4"/>
  <c r="F187" i="5" s="1"/>
  <c r="L186" i="4"/>
  <c r="F186" i="5" s="1"/>
  <c r="L185" i="4"/>
  <c r="F185" i="5" s="1"/>
  <c r="L184" i="4"/>
  <c r="F184" i="5" s="1"/>
  <c r="L183" i="4"/>
  <c r="F183" i="5" s="1"/>
  <c r="L182" i="4"/>
  <c r="F182" i="5" s="1"/>
  <c r="L181" i="4"/>
  <c r="F181" i="5" s="1"/>
  <c r="L180" i="4"/>
  <c r="F180" i="5" s="1"/>
  <c r="L179" i="4"/>
  <c r="F179" i="5" s="1"/>
  <c r="L177" i="4"/>
  <c r="F177" i="5" s="1"/>
  <c r="L176" i="4"/>
  <c r="F176" i="5" s="1"/>
  <c r="L175" i="4"/>
  <c r="F175" i="5" s="1"/>
  <c r="L174" i="4"/>
  <c r="L173" i="4"/>
  <c r="F173" i="5" s="1"/>
  <c r="L172" i="4"/>
  <c r="F172" i="5" s="1"/>
  <c r="L166" i="4"/>
  <c r="L164" i="4"/>
  <c r="F164" i="5" s="1"/>
  <c r="L162" i="4"/>
  <c r="F162" i="5" s="1"/>
  <c r="L160" i="4"/>
  <c r="F160" i="5" s="1"/>
  <c r="L157" i="4"/>
  <c r="F157" i="5" s="1"/>
  <c r="L156" i="4"/>
  <c r="F156" i="5" s="1"/>
  <c r="L155" i="4"/>
  <c r="F155" i="5" s="1"/>
  <c r="L154" i="4"/>
  <c r="L153" i="4"/>
  <c r="F153" i="5" s="1"/>
  <c r="L152" i="4"/>
  <c r="F152" i="5" s="1"/>
  <c r="L151" i="4"/>
  <c r="F151" i="5" s="1"/>
  <c r="L150" i="4"/>
  <c r="L149" i="4"/>
  <c r="F149" i="5" s="1"/>
  <c r="L147" i="4"/>
  <c r="F147" i="5" s="1"/>
  <c r="L146" i="4"/>
  <c r="F146" i="5" s="1"/>
  <c r="L145" i="4"/>
  <c r="F145" i="5" s="1"/>
  <c r="L144" i="4"/>
  <c r="F144" i="5" s="1"/>
  <c r="L143" i="4"/>
  <c r="F143" i="5" s="1"/>
  <c r="L141" i="4"/>
  <c r="F141" i="5" s="1"/>
  <c r="L140" i="4"/>
  <c r="F140" i="5" s="1"/>
  <c r="L139" i="4"/>
  <c r="F139" i="5" s="1"/>
  <c r="L137" i="4"/>
  <c r="F137" i="5" s="1"/>
  <c r="L136" i="4"/>
  <c r="F136" i="5" s="1"/>
  <c r="L135" i="4"/>
  <c r="F135" i="5" s="1"/>
  <c r="L134" i="4"/>
  <c r="L133" i="4"/>
  <c r="F133" i="5" s="1"/>
  <c r="L132" i="4"/>
  <c r="F132" i="5" s="1"/>
  <c r="L131" i="4"/>
  <c r="F131" i="5" s="1"/>
  <c r="L130" i="4"/>
  <c r="L129" i="4"/>
  <c r="F129" i="5" s="1"/>
  <c r="L128" i="4"/>
  <c r="F128" i="5" s="1"/>
  <c r="L127" i="4"/>
  <c r="F127" i="5" s="1"/>
  <c r="L122" i="4"/>
  <c r="L121" i="4"/>
  <c r="F121" i="5" s="1"/>
  <c r="L120" i="4"/>
  <c r="F120" i="5" s="1"/>
  <c r="L119" i="4"/>
  <c r="F119" i="5" s="1"/>
  <c r="L118" i="4"/>
  <c r="L117" i="4"/>
  <c r="F117" i="5" s="1"/>
  <c r="L116" i="4"/>
  <c r="F116" i="5" s="1"/>
  <c r="L115" i="4"/>
  <c r="F115" i="5" s="1"/>
  <c r="L114" i="4"/>
  <c r="L113" i="4"/>
  <c r="F113" i="5" s="1"/>
  <c r="L112" i="4"/>
  <c r="F112" i="5" s="1"/>
  <c r="L111" i="4"/>
  <c r="F111" i="5" s="1"/>
  <c r="L110" i="4"/>
  <c r="L109" i="4"/>
  <c r="F109" i="5" s="1"/>
  <c r="L108" i="4"/>
  <c r="F108" i="5" s="1"/>
  <c r="L107" i="4"/>
  <c r="F107" i="5" s="1"/>
  <c r="L105" i="4"/>
  <c r="F105" i="5" s="1"/>
  <c r="L104" i="4"/>
  <c r="F104" i="5" s="1"/>
  <c r="L103" i="4"/>
  <c r="F103" i="5" s="1"/>
  <c r="L102" i="4"/>
  <c r="L101" i="4"/>
  <c r="F101" i="5" s="1"/>
  <c r="L100" i="4"/>
  <c r="F100" i="5" s="1"/>
  <c r="L99" i="4"/>
  <c r="F99" i="5" s="1"/>
  <c r="L98" i="4"/>
  <c r="L96" i="4"/>
  <c r="F96" i="5" s="1"/>
  <c r="L95" i="4"/>
  <c r="F95" i="5" s="1"/>
  <c r="L94" i="4"/>
  <c r="F94" i="5" s="1"/>
  <c r="L92" i="4"/>
  <c r="F92" i="5" s="1"/>
  <c r="L91" i="4"/>
  <c r="F91" i="5" s="1"/>
  <c r="L90" i="4"/>
  <c r="L89" i="4"/>
  <c r="F89" i="5" s="1"/>
  <c r="L88" i="4"/>
  <c r="F88" i="5" s="1"/>
  <c r="L87" i="4"/>
  <c r="F87" i="5" s="1"/>
  <c r="L86" i="4"/>
  <c r="L85" i="4"/>
  <c r="F85" i="5" s="1"/>
  <c r="L84" i="4"/>
  <c r="F84" i="5" s="1"/>
  <c r="L83" i="4"/>
  <c r="F83" i="5" s="1"/>
  <c r="L82" i="4"/>
  <c r="L81" i="4"/>
  <c r="F81" i="5" s="1"/>
  <c r="L80" i="4"/>
  <c r="F80" i="5" s="1"/>
  <c r="L79" i="4"/>
  <c r="F79" i="5" s="1"/>
  <c r="L77" i="4"/>
  <c r="F77" i="5" s="1"/>
  <c r="L76" i="4"/>
  <c r="F76" i="5" s="1"/>
  <c r="L75" i="4"/>
  <c r="F75" i="5" s="1"/>
  <c r="L74" i="4"/>
  <c r="L73" i="4"/>
  <c r="F73" i="5" s="1"/>
  <c r="L72" i="4"/>
  <c r="F72" i="5" s="1"/>
  <c r="L71" i="4"/>
  <c r="F71" i="5" s="1"/>
  <c r="L69" i="4"/>
  <c r="F69" i="5" s="1"/>
  <c r="L67" i="4"/>
  <c r="F67" i="5" s="1"/>
  <c r="L65" i="4"/>
  <c r="F65" i="5" s="1"/>
  <c r="L64" i="4"/>
  <c r="F64" i="5" s="1"/>
  <c r="L63" i="4"/>
  <c r="F63" i="5" s="1"/>
  <c r="L61" i="4"/>
  <c r="F61" i="5" s="1"/>
  <c r="L60" i="4"/>
  <c r="F60" i="5" s="1"/>
  <c r="L59" i="4"/>
  <c r="F59" i="5" s="1"/>
  <c r="L57" i="4"/>
  <c r="F57" i="5" s="1"/>
  <c r="L55" i="4"/>
  <c r="F55" i="5" s="1"/>
  <c r="L54" i="4"/>
  <c r="F54" i="5" s="1"/>
  <c r="L51" i="4"/>
  <c r="F51" i="5" s="1"/>
  <c r="L50" i="4"/>
  <c r="F50" i="5" s="1"/>
  <c r="L49" i="4"/>
  <c r="F49" i="5" s="1"/>
  <c r="L48" i="4"/>
  <c r="F48" i="5" s="1"/>
  <c r="L47" i="4"/>
  <c r="F47" i="5" s="1"/>
  <c r="L36" i="4"/>
  <c r="L35" i="4"/>
  <c r="F35" i="5" s="1"/>
  <c r="L34" i="4"/>
  <c r="F34" i="5" s="1"/>
  <c r="L32" i="4"/>
  <c r="L31" i="4"/>
  <c r="F31" i="5" s="1"/>
  <c r="L30" i="4"/>
  <c r="F30" i="5" s="1"/>
  <c r="L28" i="4"/>
  <c r="F28" i="5" s="1"/>
  <c r="L27" i="4"/>
  <c r="F27" i="5" s="1"/>
  <c r="L26" i="4"/>
  <c r="F26" i="5" s="1"/>
  <c r="L24" i="4"/>
  <c r="L23" i="4"/>
  <c r="F23" i="5" s="1"/>
  <c r="L22" i="4"/>
  <c r="F22" i="5" s="1"/>
  <c r="L18" i="4"/>
  <c r="F18" i="5" s="1"/>
  <c r="L17" i="4"/>
  <c r="L16" i="4"/>
  <c r="F16" i="5" s="1"/>
  <c r="L15" i="4"/>
  <c r="F15" i="5" s="1"/>
  <c r="L14" i="4"/>
  <c r="F14" i="5" s="1"/>
  <c r="L13" i="4"/>
  <c r="L10" i="4"/>
  <c r="F10" i="5" s="1"/>
  <c r="L9" i="4"/>
  <c r="F9" i="5" s="1"/>
  <c r="H294" i="4"/>
  <c r="H293" i="4"/>
  <c r="H292" i="4"/>
  <c r="H291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5" i="4"/>
  <c r="H254" i="4"/>
  <c r="H253" i="4"/>
  <c r="H252" i="4"/>
  <c r="H251" i="4"/>
  <c r="H250" i="4"/>
  <c r="H248" i="4"/>
  <c r="H247" i="4"/>
  <c r="H245" i="4"/>
  <c r="H244" i="4"/>
  <c r="H243" i="4"/>
  <c r="H242" i="4"/>
  <c r="H241" i="4"/>
  <c r="H240" i="4"/>
  <c r="H239" i="4"/>
  <c r="H238" i="4"/>
  <c r="H237" i="4"/>
  <c r="H235" i="4"/>
  <c r="H234" i="4"/>
  <c r="H233" i="4"/>
  <c r="H230" i="4"/>
  <c r="H229" i="4"/>
  <c r="H228" i="4"/>
  <c r="H227" i="4"/>
  <c r="H226" i="4"/>
  <c r="H225" i="4"/>
  <c r="H224" i="4"/>
  <c r="H223" i="4"/>
  <c r="H222" i="4"/>
  <c r="H219" i="4"/>
  <c r="H218" i="4"/>
  <c r="H217" i="4"/>
  <c r="H216" i="4"/>
  <c r="H214" i="4"/>
  <c r="H213" i="4"/>
  <c r="H212" i="4"/>
  <c r="H210" i="4"/>
  <c r="H209" i="4"/>
  <c r="H208" i="4"/>
  <c r="H207" i="4"/>
  <c r="H206" i="4"/>
  <c r="H205" i="4"/>
  <c r="H204" i="4"/>
  <c r="H203" i="4"/>
  <c r="H202" i="4"/>
  <c r="H200" i="4"/>
  <c r="H199" i="4"/>
  <c r="H198" i="4"/>
  <c r="H197" i="4"/>
  <c r="H196" i="4"/>
  <c r="H195" i="4"/>
  <c r="H194" i="4"/>
  <c r="H188" i="4"/>
  <c r="H187" i="4"/>
  <c r="H186" i="4"/>
  <c r="H185" i="4"/>
  <c r="H184" i="4"/>
  <c r="H183" i="4"/>
  <c r="H182" i="4"/>
  <c r="H181" i="4"/>
  <c r="H180" i="4"/>
  <c r="H179" i="4"/>
  <c r="H177" i="4"/>
  <c r="H176" i="4"/>
  <c r="E176" i="5" s="1"/>
  <c r="H175" i="4"/>
  <c r="H174" i="4"/>
  <c r="H173" i="4"/>
  <c r="H172" i="4"/>
  <c r="E172" i="5" s="1"/>
  <c r="H166" i="4"/>
  <c r="H164" i="4"/>
  <c r="H162" i="4"/>
  <c r="H160" i="4"/>
  <c r="H157" i="4"/>
  <c r="H156" i="4"/>
  <c r="H155" i="4"/>
  <c r="H154" i="4"/>
  <c r="H153" i="4"/>
  <c r="H152" i="4"/>
  <c r="H151" i="4"/>
  <c r="H150" i="4"/>
  <c r="H149" i="4"/>
  <c r="H147" i="4"/>
  <c r="H146" i="4"/>
  <c r="H145" i="4"/>
  <c r="H144" i="4"/>
  <c r="H143" i="4"/>
  <c r="H141" i="4"/>
  <c r="H140" i="4"/>
  <c r="H139" i="4"/>
  <c r="H137" i="4"/>
  <c r="H136" i="4"/>
  <c r="H135" i="4"/>
  <c r="H134" i="4"/>
  <c r="H133" i="4"/>
  <c r="H132" i="4"/>
  <c r="H131" i="4"/>
  <c r="H130" i="4"/>
  <c r="H129" i="4"/>
  <c r="H128" i="4"/>
  <c r="H127" i="4"/>
  <c r="H122" i="4"/>
  <c r="H121" i="4"/>
  <c r="H120" i="4"/>
  <c r="H119" i="4"/>
  <c r="E119" i="5" s="1"/>
  <c r="H118" i="4"/>
  <c r="H117" i="4"/>
  <c r="H116" i="4"/>
  <c r="H115" i="4"/>
  <c r="E115" i="5" s="1"/>
  <c r="H114" i="4"/>
  <c r="H113" i="4"/>
  <c r="H112" i="4"/>
  <c r="H111" i="4"/>
  <c r="E111" i="5" s="1"/>
  <c r="H110" i="4"/>
  <c r="H109" i="4"/>
  <c r="H108" i="4"/>
  <c r="H107" i="4"/>
  <c r="H105" i="4"/>
  <c r="H104" i="4"/>
  <c r="H103" i="4"/>
  <c r="H102" i="4"/>
  <c r="E102" i="5" s="1"/>
  <c r="H101" i="4"/>
  <c r="H100" i="4"/>
  <c r="H99" i="4"/>
  <c r="H98" i="4"/>
  <c r="H96" i="4"/>
  <c r="H95" i="4"/>
  <c r="H94" i="4"/>
  <c r="H92" i="4"/>
  <c r="E92" i="5" s="1"/>
  <c r="H91" i="4"/>
  <c r="H90" i="4"/>
  <c r="H89" i="4"/>
  <c r="H88" i="4"/>
  <c r="E88" i="5" s="1"/>
  <c r="H87" i="4"/>
  <c r="H86" i="4"/>
  <c r="H85" i="4"/>
  <c r="H84" i="4"/>
  <c r="E84" i="5" s="1"/>
  <c r="H83" i="4"/>
  <c r="H82" i="4"/>
  <c r="H81" i="4"/>
  <c r="H80" i="4"/>
  <c r="E80" i="5" s="1"/>
  <c r="H79" i="4"/>
  <c r="H77" i="4"/>
  <c r="H76" i="4"/>
  <c r="H75" i="4"/>
  <c r="E75" i="5" s="1"/>
  <c r="H74" i="4"/>
  <c r="H73" i="4"/>
  <c r="H72" i="4"/>
  <c r="H71" i="4"/>
  <c r="H69" i="4"/>
  <c r="H67" i="4"/>
  <c r="H65" i="4"/>
  <c r="H64" i="4"/>
  <c r="E64" i="5" s="1"/>
  <c r="H63" i="4"/>
  <c r="H61" i="4"/>
  <c r="H60" i="4"/>
  <c r="H59" i="4"/>
  <c r="H57" i="4"/>
  <c r="H55" i="4"/>
  <c r="H54" i="4"/>
  <c r="H51" i="4"/>
  <c r="H50" i="4"/>
  <c r="H49" i="4"/>
  <c r="H48" i="4"/>
  <c r="H47" i="4"/>
  <c r="H36" i="4"/>
  <c r="H35" i="4"/>
  <c r="H34" i="4"/>
  <c r="H32" i="4"/>
  <c r="H31" i="4"/>
  <c r="H30" i="4"/>
  <c r="H28" i="4"/>
  <c r="H27" i="4"/>
  <c r="H26" i="4"/>
  <c r="H24" i="4"/>
  <c r="H23" i="4"/>
  <c r="H22" i="4"/>
  <c r="H18" i="4"/>
  <c r="H17" i="4"/>
  <c r="H16" i="4"/>
  <c r="E16" i="5" s="1"/>
  <c r="H15" i="4"/>
  <c r="H14" i="4"/>
  <c r="U14" i="4" s="1"/>
  <c r="V14" i="4" s="1"/>
  <c r="H10" i="4"/>
  <c r="H9" i="4"/>
  <c r="C290" i="4"/>
  <c r="C289" i="4"/>
  <c r="T249" i="4"/>
  <c r="H249" i="5" s="1"/>
  <c r="C249" i="4"/>
  <c r="C246" i="4"/>
  <c r="C232" i="4"/>
  <c r="C221" i="4"/>
  <c r="C220" i="4" s="1"/>
  <c r="C215" i="4"/>
  <c r="C211" i="4"/>
  <c r="C201" i="4"/>
  <c r="C193" i="4"/>
  <c r="C192" i="4" s="1"/>
  <c r="C191" i="4" s="1"/>
  <c r="C178" i="4"/>
  <c r="C168" i="4" s="1"/>
  <c r="C167" i="4" s="1"/>
  <c r="C171" i="4"/>
  <c r="C165" i="4"/>
  <c r="C163" i="4"/>
  <c r="C161" i="4"/>
  <c r="C159" i="4"/>
  <c r="C148" i="4"/>
  <c r="C142" i="4"/>
  <c r="C138" i="4"/>
  <c r="C123" i="4"/>
  <c r="C106" i="4"/>
  <c r="C97" i="4"/>
  <c r="C93" i="4"/>
  <c r="C78" i="4"/>
  <c r="C70" i="4"/>
  <c r="C68" i="4"/>
  <c r="C66" i="4"/>
  <c r="C62" i="4"/>
  <c r="C58" i="4"/>
  <c r="C53" i="4"/>
  <c r="C46" i="4"/>
  <c r="C45" i="4" s="1"/>
  <c r="C33" i="4"/>
  <c r="C29" i="4"/>
  <c r="C25" i="4"/>
  <c r="C21" i="4"/>
  <c r="C12" i="4"/>
  <c r="C11" i="4" s="1"/>
  <c r="C8" i="4"/>
  <c r="R290" i="3"/>
  <c r="Q290" i="3"/>
  <c r="Q289" i="3" s="1"/>
  <c r="Q288" i="3" s="1"/>
  <c r="P290" i="3"/>
  <c r="P289" i="3" s="1"/>
  <c r="P288" i="3" s="1"/>
  <c r="O290" i="3"/>
  <c r="N290" i="3"/>
  <c r="M290" i="3"/>
  <c r="M289" i="3" s="1"/>
  <c r="M288" i="3" s="1"/>
  <c r="L290" i="3"/>
  <c r="L289" i="3" s="1"/>
  <c r="L288" i="3" s="1"/>
  <c r="K290" i="3"/>
  <c r="J290" i="3"/>
  <c r="I290" i="3"/>
  <c r="I289" i="3" s="1"/>
  <c r="I288" i="3" s="1"/>
  <c r="H290" i="3"/>
  <c r="H289" i="3" s="1"/>
  <c r="H288" i="3" s="1"/>
  <c r="G290" i="3"/>
  <c r="R289" i="3"/>
  <c r="R288" i="3" s="1"/>
  <c r="O289" i="3"/>
  <c r="O288" i="3" s="1"/>
  <c r="N289" i="3"/>
  <c r="N288" i="3" s="1"/>
  <c r="K289" i="3"/>
  <c r="J289" i="3"/>
  <c r="J288" i="3" s="1"/>
  <c r="G289" i="3"/>
  <c r="G288" i="3" s="1"/>
  <c r="K288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N231" i="3"/>
  <c r="R221" i="3"/>
  <c r="R220" i="3" s="1"/>
  <c r="Q221" i="3"/>
  <c r="P221" i="3"/>
  <c r="O221" i="3"/>
  <c r="N221" i="3"/>
  <c r="N220" i="3" s="1"/>
  <c r="M221" i="3"/>
  <c r="L221" i="3"/>
  <c r="L220" i="3" s="1"/>
  <c r="K221" i="3"/>
  <c r="K220" i="3" s="1"/>
  <c r="J221" i="3"/>
  <c r="J220" i="3" s="1"/>
  <c r="I221" i="3"/>
  <c r="H221" i="3"/>
  <c r="H220" i="3" s="1"/>
  <c r="G221" i="3"/>
  <c r="G220" i="3" s="1"/>
  <c r="Q220" i="3"/>
  <c r="P220" i="3"/>
  <c r="O220" i="3"/>
  <c r="M220" i="3"/>
  <c r="I220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R193" i="3"/>
  <c r="Q193" i="3"/>
  <c r="P193" i="3"/>
  <c r="O193" i="3"/>
  <c r="N193" i="3"/>
  <c r="M193" i="3"/>
  <c r="L193" i="3"/>
  <c r="K193" i="3"/>
  <c r="J193" i="3"/>
  <c r="J192" i="3" s="1"/>
  <c r="J191" i="3" s="1"/>
  <c r="I193" i="3"/>
  <c r="H193" i="3"/>
  <c r="G193" i="3"/>
  <c r="L192" i="3"/>
  <c r="L191" i="3" s="1"/>
  <c r="R178" i="3"/>
  <c r="Q178" i="3"/>
  <c r="P178" i="3"/>
  <c r="O178" i="3"/>
  <c r="N178" i="3"/>
  <c r="M178" i="3"/>
  <c r="L178" i="3"/>
  <c r="K178" i="3"/>
  <c r="J178" i="3"/>
  <c r="I178" i="3"/>
  <c r="H178" i="3"/>
  <c r="G178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R159" i="3"/>
  <c r="Q159" i="3"/>
  <c r="P159" i="3"/>
  <c r="P158" i="3" s="1"/>
  <c r="O159" i="3"/>
  <c r="O158" i="3" s="1"/>
  <c r="N159" i="3"/>
  <c r="M159" i="3"/>
  <c r="L159" i="3"/>
  <c r="K159" i="3"/>
  <c r="K158" i="3" s="1"/>
  <c r="J159" i="3"/>
  <c r="I159" i="3"/>
  <c r="H159" i="3"/>
  <c r="H158" i="3" s="1"/>
  <c r="G159" i="3"/>
  <c r="R148" i="3"/>
  <c r="Q148" i="3"/>
  <c r="Q142" i="3" s="1"/>
  <c r="P148" i="3"/>
  <c r="O148" i="3"/>
  <c r="N148" i="3"/>
  <c r="M148" i="3"/>
  <c r="M142" i="3" s="1"/>
  <c r="L148" i="3"/>
  <c r="K148" i="3"/>
  <c r="J148" i="3"/>
  <c r="J142" i="3" s="1"/>
  <c r="I148" i="3"/>
  <c r="I142" i="3" s="1"/>
  <c r="H148" i="3"/>
  <c r="G148" i="3"/>
  <c r="R142" i="3"/>
  <c r="P142" i="3"/>
  <c r="O142" i="3"/>
  <c r="N142" i="3"/>
  <c r="L142" i="3"/>
  <c r="K142" i="3"/>
  <c r="H142" i="3"/>
  <c r="G142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R97" i="3"/>
  <c r="Q97" i="3"/>
  <c r="P97" i="3"/>
  <c r="O97" i="3"/>
  <c r="N97" i="3"/>
  <c r="M97" i="3"/>
  <c r="L97" i="3"/>
  <c r="K97" i="3"/>
  <c r="J97" i="3"/>
  <c r="I97" i="3"/>
  <c r="H97" i="3"/>
  <c r="G97" i="3"/>
  <c r="R93" i="3"/>
  <c r="Q93" i="3"/>
  <c r="P93" i="3"/>
  <c r="O93" i="3"/>
  <c r="N93" i="3"/>
  <c r="M93" i="3"/>
  <c r="L93" i="3"/>
  <c r="K93" i="3"/>
  <c r="J93" i="3"/>
  <c r="I93" i="3"/>
  <c r="H93" i="3"/>
  <c r="G93" i="3"/>
  <c r="R78" i="3"/>
  <c r="Q78" i="3"/>
  <c r="P78" i="3"/>
  <c r="O78" i="3"/>
  <c r="N78" i="3"/>
  <c r="M78" i="3"/>
  <c r="L78" i="3"/>
  <c r="K78" i="3"/>
  <c r="J78" i="3"/>
  <c r="I78" i="3"/>
  <c r="H78" i="3"/>
  <c r="G78" i="3"/>
  <c r="R70" i="3"/>
  <c r="Q70" i="3"/>
  <c r="P70" i="3"/>
  <c r="O70" i="3"/>
  <c r="N70" i="3"/>
  <c r="M70" i="3"/>
  <c r="L70" i="3"/>
  <c r="K70" i="3"/>
  <c r="J70" i="3"/>
  <c r="I70" i="3"/>
  <c r="H70" i="3"/>
  <c r="G70" i="3"/>
  <c r="R68" i="3"/>
  <c r="Q68" i="3"/>
  <c r="P68" i="3"/>
  <c r="O68" i="3"/>
  <c r="N68" i="3"/>
  <c r="M68" i="3"/>
  <c r="L68" i="3"/>
  <c r="K68" i="3"/>
  <c r="J68" i="3"/>
  <c r="I68" i="3"/>
  <c r="H68" i="3"/>
  <c r="G68" i="3"/>
  <c r="R66" i="3"/>
  <c r="Q66" i="3"/>
  <c r="P66" i="3"/>
  <c r="O66" i="3"/>
  <c r="N66" i="3"/>
  <c r="M66" i="3"/>
  <c r="L66" i="3"/>
  <c r="K66" i="3"/>
  <c r="J66" i="3"/>
  <c r="I66" i="3"/>
  <c r="H66" i="3"/>
  <c r="G66" i="3"/>
  <c r="R62" i="3"/>
  <c r="Q62" i="3"/>
  <c r="P62" i="3"/>
  <c r="O62" i="3"/>
  <c r="N62" i="3"/>
  <c r="M62" i="3"/>
  <c r="L62" i="3"/>
  <c r="K62" i="3"/>
  <c r="J62" i="3"/>
  <c r="I62" i="3"/>
  <c r="H62" i="3"/>
  <c r="G62" i="3"/>
  <c r="R58" i="3"/>
  <c r="Q58" i="3"/>
  <c r="P58" i="3"/>
  <c r="O58" i="3"/>
  <c r="N58" i="3"/>
  <c r="M58" i="3"/>
  <c r="L58" i="3"/>
  <c r="K58" i="3"/>
  <c r="J58" i="3"/>
  <c r="I58" i="3"/>
  <c r="H58" i="3"/>
  <c r="G58" i="3"/>
  <c r="R53" i="3"/>
  <c r="Q53" i="3"/>
  <c r="P53" i="3"/>
  <c r="O53" i="3"/>
  <c r="N53" i="3"/>
  <c r="M53" i="3"/>
  <c r="L53" i="3"/>
  <c r="K53" i="3"/>
  <c r="J53" i="3"/>
  <c r="I53" i="3"/>
  <c r="H53" i="3"/>
  <c r="G53" i="3"/>
  <c r="R46" i="3"/>
  <c r="Q46" i="3"/>
  <c r="Q45" i="3" s="1"/>
  <c r="P46" i="3"/>
  <c r="O46" i="3"/>
  <c r="N46" i="3"/>
  <c r="M46" i="3"/>
  <c r="M45" i="3" s="1"/>
  <c r="L46" i="3"/>
  <c r="L45" i="3" s="1"/>
  <c r="K46" i="3"/>
  <c r="K45" i="3" s="1"/>
  <c r="J46" i="3"/>
  <c r="I46" i="3"/>
  <c r="I45" i="3" s="1"/>
  <c r="H46" i="3"/>
  <c r="H45" i="3" s="1"/>
  <c r="G46" i="3"/>
  <c r="G45" i="3" s="1"/>
  <c r="R45" i="3"/>
  <c r="P45" i="3"/>
  <c r="O45" i="3"/>
  <c r="N45" i="3"/>
  <c r="J45" i="3"/>
  <c r="R33" i="3"/>
  <c r="Q33" i="3"/>
  <c r="P33" i="3"/>
  <c r="O33" i="3"/>
  <c r="N33" i="3"/>
  <c r="M33" i="3"/>
  <c r="L33" i="3"/>
  <c r="K33" i="3"/>
  <c r="J33" i="3"/>
  <c r="I33" i="3"/>
  <c r="H33" i="3"/>
  <c r="G33" i="3"/>
  <c r="R29" i="3"/>
  <c r="Q29" i="3"/>
  <c r="P29" i="3"/>
  <c r="O29" i="3"/>
  <c r="N29" i="3"/>
  <c r="M29" i="3"/>
  <c r="L29" i="3"/>
  <c r="K29" i="3"/>
  <c r="J29" i="3"/>
  <c r="I29" i="3"/>
  <c r="H29" i="3"/>
  <c r="G29" i="3"/>
  <c r="R25" i="3"/>
  <c r="Q25" i="3"/>
  <c r="P25" i="3"/>
  <c r="O25" i="3"/>
  <c r="N25" i="3"/>
  <c r="M25" i="3"/>
  <c r="L25" i="3"/>
  <c r="K25" i="3"/>
  <c r="J25" i="3"/>
  <c r="I25" i="3"/>
  <c r="H25" i="3"/>
  <c r="G25" i="3"/>
  <c r="R21" i="3"/>
  <c r="Q21" i="3"/>
  <c r="P21" i="3"/>
  <c r="O21" i="3"/>
  <c r="N21" i="3"/>
  <c r="M21" i="3"/>
  <c r="L21" i="3"/>
  <c r="K21" i="3"/>
  <c r="J21" i="3"/>
  <c r="I21" i="3"/>
  <c r="H21" i="3"/>
  <c r="G21" i="3"/>
  <c r="N20" i="3"/>
  <c r="R12" i="3"/>
  <c r="R11" i="3" s="1"/>
  <c r="Q12" i="3"/>
  <c r="Q11" i="3" s="1"/>
  <c r="P12" i="3"/>
  <c r="P11" i="3" s="1"/>
  <c r="O12" i="3"/>
  <c r="O11" i="3" s="1"/>
  <c r="N12" i="3"/>
  <c r="N11" i="3" s="1"/>
  <c r="M12" i="3"/>
  <c r="M11" i="3" s="1"/>
  <c r="L12" i="3"/>
  <c r="L11" i="3" s="1"/>
  <c r="K12" i="3"/>
  <c r="K11" i="3" s="1"/>
  <c r="J12" i="3"/>
  <c r="J11" i="3" s="1"/>
  <c r="I12" i="3"/>
  <c r="H12" i="3"/>
  <c r="H11" i="3" s="1"/>
  <c r="G12" i="3"/>
  <c r="G11" i="3" s="1"/>
  <c r="I11" i="3"/>
  <c r="R8" i="3"/>
  <c r="Q8" i="3"/>
  <c r="P8" i="3"/>
  <c r="O8" i="3"/>
  <c r="N8" i="3"/>
  <c r="M8" i="3"/>
  <c r="L8" i="3"/>
  <c r="K8" i="3"/>
  <c r="J8" i="3"/>
  <c r="I8" i="3"/>
  <c r="H8" i="3"/>
  <c r="G8" i="3"/>
  <c r="K20" i="3" l="1"/>
  <c r="O20" i="3"/>
  <c r="H192" i="3"/>
  <c r="H191" i="3" s="1"/>
  <c r="P192" i="3"/>
  <c r="J20" i="3"/>
  <c r="L158" i="3"/>
  <c r="H20" i="3"/>
  <c r="H7" i="3" s="1"/>
  <c r="L20" i="3"/>
  <c r="P20" i="3"/>
  <c r="H56" i="3"/>
  <c r="G158" i="3"/>
  <c r="M158" i="3"/>
  <c r="G192" i="3"/>
  <c r="G191" i="3" s="1"/>
  <c r="K192" i="3"/>
  <c r="K191" i="3" s="1"/>
  <c r="O192" i="3"/>
  <c r="O191" i="3" s="1"/>
  <c r="N192" i="3"/>
  <c r="G231" i="3"/>
  <c r="R192" i="3"/>
  <c r="R191" i="3" s="1"/>
  <c r="L231" i="3"/>
  <c r="U22" i="4"/>
  <c r="U27" i="4"/>
  <c r="U32" i="4"/>
  <c r="V32" i="4" s="1"/>
  <c r="U47" i="4"/>
  <c r="U51" i="4"/>
  <c r="V51" i="4" s="1"/>
  <c r="U59" i="4"/>
  <c r="U71" i="4"/>
  <c r="V71" i="4" s="1"/>
  <c r="U98" i="4"/>
  <c r="U107" i="4"/>
  <c r="U127" i="4"/>
  <c r="U131" i="4"/>
  <c r="V131" i="4" s="1"/>
  <c r="U135" i="4"/>
  <c r="U140" i="4"/>
  <c r="U145" i="4"/>
  <c r="U150" i="4"/>
  <c r="V150" i="4" s="1"/>
  <c r="U154" i="4"/>
  <c r="U160" i="4"/>
  <c r="U181" i="4"/>
  <c r="U185" i="4"/>
  <c r="V185" i="4" s="1"/>
  <c r="U194" i="4"/>
  <c r="U198" i="4"/>
  <c r="U203" i="4"/>
  <c r="V203" i="4" s="1"/>
  <c r="V127" i="4"/>
  <c r="V135" i="4"/>
  <c r="V154" i="4"/>
  <c r="V194" i="4"/>
  <c r="U91" i="4"/>
  <c r="E91" i="5"/>
  <c r="U9" i="4"/>
  <c r="V9" i="4" s="1"/>
  <c r="E9" i="5"/>
  <c r="U23" i="4"/>
  <c r="V23" i="4" s="1"/>
  <c r="E23" i="5"/>
  <c r="K23" i="5" s="1"/>
  <c r="U28" i="4"/>
  <c r="V28" i="4" s="1"/>
  <c r="E28" i="5"/>
  <c r="U34" i="4"/>
  <c r="V34" i="4" s="1"/>
  <c r="E34" i="5"/>
  <c r="U48" i="4"/>
  <c r="V48" i="4" s="1"/>
  <c r="E48" i="5"/>
  <c r="U54" i="4"/>
  <c r="V54" i="4" s="1"/>
  <c r="E54" i="5"/>
  <c r="U60" i="4"/>
  <c r="V60" i="4" s="1"/>
  <c r="E60" i="5"/>
  <c r="U65" i="4"/>
  <c r="V65" i="4" s="1"/>
  <c r="E65" i="5"/>
  <c r="U72" i="4"/>
  <c r="V72" i="4" s="1"/>
  <c r="E72" i="5"/>
  <c r="K72" i="5" s="1"/>
  <c r="U76" i="4"/>
  <c r="V76" i="4" s="1"/>
  <c r="E76" i="5"/>
  <c r="U81" i="4"/>
  <c r="V81" i="4" s="1"/>
  <c r="E81" i="5"/>
  <c r="U85" i="4"/>
  <c r="V85" i="4" s="1"/>
  <c r="E85" i="5"/>
  <c r="U89" i="4"/>
  <c r="E89" i="5"/>
  <c r="U94" i="4"/>
  <c r="V94" i="4" s="1"/>
  <c r="E94" i="5"/>
  <c r="U99" i="4"/>
  <c r="V99" i="4" s="1"/>
  <c r="E99" i="5"/>
  <c r="U103" i="4"/>
  <c r="V103" i="4" s="1"/>
  <c r="E103" i="5"/>
  <c r="U108" i="4"/>
  <c r="V108" i="4" s="1"/>
  <c r="E108" i="5"/>
  <c r="K108" i="5" s="1"/>
  <c r="U112" i="4"/>
  <c r="V112" i="4" s="1"/>
  <c r="E112" i="5"/>
  <c r="U116" i="4"/>
  <c r="V116" i="4" s="1"/>
  <c r="E116" i="5"/>
  <c r="U120" i="4"/>
  <c r="V120" i="4" s="1"/>
  <c r="E120" i="5"/>
  <c r="U128" i="4"/>
  <c r="V128" i="4" s="1"/>
  <c r="E128" i="5"/>
  <c r="V132" i="4"/>
  <c r="U132" i="4"/>
  <c r="E132" i="5"/>
  <c r="U136" i="4"/>
  <c r="V136" i="4" s="1"/>
  <c r="E136" i="5"/>
  <c r="U141" i="4"/>
  <c r="E141" i="5"/>
  <c r="K141" i="5" s="1"/>
  <c r="U146" i="4"/>
  <c r="V146" i="4" s="1"/>
  <c r="E146" i="5"/>
  <c r="U151" i="4"/>
  <c r="V151" i="4" s="1"/>
  <c r="E151" i="5"/>
  <c r="U155" i="4"/>
  <c r="V155" i="4" s="1"/>
  <c r="E155" i="5"/>
  <c r="U162" i="4"/>
  <c r="E162" i="5"/>
  <c r="U173" i="4"/>
  <c r="V173" i="4" s="1"/>
  <c r="E173" i="5"/>
  <c r="U177" i="4"/>
  <c r="V177" i="4" s="1"/>
  <c r="E177" i="5"/>
  <c r="K177" i="5" s="1"/>
  <c r="U182" i="4"/>
  <c r="V182" i="4" s="1"/>
  <c r="E182" i="5"/>
  <c r="U186" i="4"/>
  <c r="V186" i="4" s="1"/>
  <c r="E186" i="5"/>
  <c r="U195" i="4"/>
  <c r="V195" i="4" s="1"/>
  <c r="E195" i="5"/>
  <c r="U199" i="4"/>
  <c r="V199" i="4" s="1"/>
  <c r="E199" i="5"/>
  <c r="U204" i="4"/>
  <c r="V204" i="4" s="1"/>
  <c r="E204" i="5"/>
  <c r="U208" i="4"/>
  <c r="V208" i="4" s="1"/>
  <c r="E208" i="5"/>
  <c r="K208" i="5" s="1"/>
  <c r="U213" i="4"/>
  <c r="V213" i="4" s="1"/>
  <c r="E213" i="5"/>
  <c r="U218" i="4"/>
  <c r="V218" i="4" s="1"/>
  <c r="E218" i="5"/>
  <c r="U228" i="4"/>
  <c r="V228" i="4" s="1"/>
  <c r="E228" i="5"/>
  <c r="K228" i="5" s="1"/>
  <c r="U234" i="4"/>
  <c r="V234" i="4" s="1"/>
  <c r="E234" i="5"/>
  <c r="U239" i="4"/>
  <c r="V239" i="4" s="1"/>
  <c r="E239" i="5"/>
  <c r="U243" i="4"/>
  <c r="V243" i="4" s="1"/>
  <c r="E243" i="5"/>
  <c r="U248" i="4"/>
  <c r="V248" i="4" s="1"/>
  <c r="E248" i="5"/>
  <c r="K248" i="5" s="1"/>
  <c r="U253" i="4"/>
  <c r="E253" i="5"/>
  <c r="U258" i="4"/>
  <c r="V258" i="4" s="1"/>
  <c r="E258" i="5"/>
  <c r="U262" i="4"/>
  <c r="V262" i="4" s="1"/>
  <c r="E262" i="5"/>
  <c r="U266" i="4"/>
  <c r="V266" i="4" s="1"/>
  <c r="E266" i="5"/>
  <c r="K266" i="5" s="1"/>
  <c r="U270" i="4"/>
  <c r="V270" i="4" s="1"/>
  <c r="E270" i="5"/>
  <c r="U274" i="4"/>
  <c r="V274" i="4" s="1"/>
  <c r="E274" i="5"/>
  <c r="K274" i="5" s="1"/>
  <c r="U278" i="4"/>
  <c r="V278" i="4" s="1"/>
  <c r="E278" i="5"/>
  <c r="U282" i="4"/>
  <c r="V282" i="4" s="1"/>
  <c r="E282" i="5"/>
  <c r="K282" i="5" s="1"/>
  <c r="U286" i="4"/>
  <c r="V286" i="4" s="1"/>
  <c r="E286" i="5"/>
  <c r="U293" i="4"/>
  <c r="V293" i="4" s="1"/>
  <c r="E293" i="5"/>
  <c r="U10" i="4"/>
  <c r="V10" i="4" s="1"/>
  <c r="E10" i="5"/>
  <c r="K10" i="5" s="1"/>
  <c r="U17" i="4"/>
  <c r="V17" i="4" s="1"/>
  <c r="E17" i="5"/>
  <c r="U24" i="4"/>
  <c r="V24" i="4" s="1"/>
  <c r="E24" i="5"/>
  <c r="U30" i="4"/>
  <c r="V30" i="4" s="1"/>
  <c r="E30" i="5"/>
  <c r="K30" i="5" s="1"/>
  <c r="U35" i="4"/>
  <c r="V35" i="4" s="1"/>
  <c r="E35" i="5"/>
  <c r="U49" i="4"/>
  <c r="V49" i="4" s="1"/>
  <c r="E49" i="5"/>
  <c r="U55" i="4"/>
  <c r="V55" i="4" s="1"/>
  <c r="E55" i="5"/>
  <c r="U61" i="4"/>
  <c r="V61" i="4" s="1"/>
  <c r="E61" i="5"/>
  <c r="U67" i="4"/>
  <c r="V67" i="4" s="1"/>
  <c r="E67" i="5"/>
  <c r="U73" i="4"/>
  <c r="V73" i="4" s="1"/>
  <c r="E73" i="5"/>
  <c r="U77" i="4"/>
  <c r="V77" i="4" s="1"/>
  <c r="E77" i="5"/>
  <c r="U82" i="4"/>
  <c r="V82" i="4" s="1"/>
  <c r="E82" i="5"/>
  <c r="U86" i="4"/>
  <c r="V86" i="4" s="1"/>
  <c r="E86" i="5"/>
  <c r="U90" i="4"/>
  <c r="V90" i="4" s="1"/>
  <c r="E90" i="5"/>
  <c r="U95" i="4"/>
  <c r="V95" i="4" s="1"/>
  <c r="E95" i="5"/>
  <c r="U100" i="4"/>
  <c r="V100" i="4" s="1"/>
  <c r="E100" i="5"/>
  <c r="U104" i="4"/>
  <c r="V104" i="4" s="1"/>
  <c r="E104" i="5"/>
  <c r="U109" i="4"/>
  <c r="V109" i="4" s="1"/>
  <c r="E109" i="5"/>
  <c r="U113" i="4"/>
  <c r="V113" i="4" s="1"/>
  <c r="E113" i="5"/>
  <c r="U117" i="4"/>
  <c r="V117" i="4" s="1"/>
  <c r="E117" i="5"/>
  <c r="K117" i="5" s="1"/>
  <c r="U121" i="4"/>
  <c r="V121" i="4" s="1"/>
  <c r="E121" i="5"/>
  <c r="U129" i="4"/>
  <c r="V129" i="4" s="1"/>
  <c r="E129" i="5"/>
  <c r="U133" i="4"/>
  <c r="V133" i="4" s="1"/>
  <c r="E133" i="5"/>
  <c r="U137" i="4"/>
  <c r="V137" i="4" s="1"/>
  <c r="E137" i="5"/>
  <c r="U143" i="4"/>
  <c r="V143" i="4" s="1"/>
  <c r="E143" i="5"/>
  <c r="U147" i="4"/>
  <c r="V147" i="4" s="1"/>
  <c r="E147" i="5"/>
  <c r="K147" i="5" s="1"/>
  <c r="U152" i="4"/>
  <c r="V152" i="4" s="1"/>
  <c r="E152" i="5"/>
  <c r="U156" i="4"/>
  <c r="V156" i="4" s="1"/>
  <c r="E156" i="5"/>
  <c r="U164" i="4"/>
  <c r="E164" i="5"/>
  <c r="K164" i="5" s="1"/>
  <c r="U174" i="4"/>
  <c r="V174" i="4" s="1"/>
  <c r="E174" i="5"/>
  <c r="U179" i="4"/>
  <c r="V179" i="4" s="1"/>
  <c r="E179" i="5"/>
  <c r="K179" i="5" s="1"/>
  <c r="U183" i="4"/>
  <c r="V183" i="4" s="1"/>
  <c r="E183" i="5"/>
  <c r="U187" i="4"/>
  <c r="V187" i="4" s="1"/>
  <c r="E187" i="5"/>
  <c r="K187" i="5" s="1"/>
  <c r="U196" i="4"/>
  <c r="V196" i="4" s="1"/>
  <c r="E196" i="5"/>
  <c r="U200" i="4"/>
  <c r="V200" i="4" s="1"/>
  <c r="E200" i="5"/>
  <c r="U205" i="4"/>
  <c r="V205" i="4" s="1"/>
  <c r="E205" i="5"/>
  <c r="K205" i="5" s="1"/>
  <c r="U209" i="4"/>
  <c r="V209" i="4" s="1"/>
  <c r="E209" i="5"/>
  <c r="U214" i="4"/>
  <c r="V214" i="4" s="1"/>
  <c r="E214" i="5"/>
  <c r="U219" i="4"/>
  <c r="V219" i="4" s="1"/>
  <c r="E219" i="5"/>
  <c r="U225" i="4"/>
  <c r="V225" i="4" s="1"/>
  <c r="E225" i="5"/>
  <c r="U229" i="4"/>
  <c r="E229" i="5"/>
  <c r="U235" i="4"/>
  <c r="V235" i="4" s="1"/>
  <c r="E235" i="5"/>
  <c r="U240" i="4"/>
  <c r="V240" i="4" s="1"/>
  <c r="E240" i="5"/>
  <c r="U244" i="4"/>
  <c r="V244" i="4" s="1"/>
  <c r="E244" i="5"/>
  <c r="K244" i="5" s="1"/>
  <c r="U250" i="4"/>
  <c r="V250" i="4" s="1"/>
  <c r="E250" i="5"/>
  <c r="U254" i="4"/>
  <c r="V254" i="4" s="1"/>
  <c r="E254" i="5"/>
  <c r="K254" i="5" s="1"/>
  <c r="U259" i="4"/>
  <c r="E259" i="5"/>
  <c r="U263" i="4"/>
  <c r="V263" i="4" s="1"/>
  <c r="E263" i="5"/>
  <c r="K263" i="5" s="1"/>
  <c r="U267" i="4"/>
  <c r="E267" i="5"/>
  <c r="U271" i="4"/>
  <c r="V271" i="4" s="1"/>
  <c r="E271" i="5"/>
  <c r="K271" i="5" s="1"/>
  <c r="U275" i="4"/>
  <c r="E275" i="5"/>
  <c r="U279" i="4"/>
  <c r="V279" i="4" s="1"/>
  <c r="E279" i="5"/>
  <c r="K279" i="5" s="1"/>
  <c r="U283" i="4"/>
  <c r="E283" i="5"/>
  <c r="U287" i="4"/>
  <c r="E287" i="5"/>
  <c r="K287" i="5" s="1"/>
  <c r="U294" i="4"/>
  <c r="E294" i="5"/>
  <c r="E14" i="5"/>
  <c r="U16" i="4"/>
  <c r="V16" i="4" s="1"/>
  <c r="U224" i="4"/>
  <c r="V224" i="4" s="1"/>
  <c r="E224" i="5"/>
  <c r="U18" i="4"/>
  <c r="V18" i="4" s="1"/>
  <c r="E18" i="5"/>
  <c r="U26" i="4"/>
  <c r="V26" i="4" s="1"/>
  <c r="E26" i="5"/>
  <c r="U31" i="4"/>
  <c r="V31" i="4" s="1"/>
  <c r="E31" i="5"/>
  <c r="U36" i="4"/>
  <c r="V36" i="4" s="1"/>
  <c r="E36" i="5"/>
  <c r="U50" i="4"/>
  <c r="V50" i="4" s="1"/>
  <c r="E50" i="5"/>
  <c r="U57" i="4"/>
  <c r="E57" i="5"/>
  <c r="U63" i="4"/>
  <c r="V63" i="4" s="1"/>
  <c r="E63" i="5"/>
  <c r="U69" i="4"/>
  <c r="V69" i="4" s="1"/>
  <c r="E69" i="5"/>
  <c r="U74" i="4"/>
  <c r="V74" i="4" s="1"/>
  <c r="E74" i="5"/>
  <c r="U79" i="4"/>
  <c r="E79" i="5"/>
  <c r="U83" i="4"/>
  <c r="V83" i="4" s="1"/>
  <c r="E83" i="5"/>
  <c r="U87" i="4"/>
  <c r="V87" i="4" s="1"/>
  <c r="E87" i="5"/>
  <c r="U96" i="4"/>
  <c r="V96" i="4" s="1"/>
  <c r="E96" i="5"/>
  <c r="U101" i="4"/>
  <c r="E101" i="5"/>
  <c r="U105" i="4"/>
  <c r="V105" i="4" s="1"/>
  <c r="E105" i="5"/>
  <c r="U110" i="4"/>
  <c r="V110" i="4" s="1"/>
  <c r="E110" i="5"/>
  <c r="U114" i="4"/>
  <c r="V114" i="4" s="1"/>
  <c r="E114" i="5"/>
  <c r="U118" i="4"/>
  <c r="V118" i="4" s="1"/>
  <c r="E118" i="5"/>
  <c r="U122" i="4"/>
  <c r="V122" i="4" s="1"/>
  <c r="E122" i="5"/>
  <c r="U130" i="4"/>
  <c r="V130" i="4" s="1"/>
  <c r="E130" i="5"/>
  <c r="U134" i="4"/>
  <c r="V134" i="4" s="1"/>
  <c r="E134" i="5"/>
  <c r="U139" i="4"/>
  <c r="V139" i="4" s="1"/>
  <c r="E139" i="5"/>
  <c r="U144" i="4"/>
  <c r="V144" i="4" s="1"/>
  <c r="E144" i="5"/>
  <c r="U149" i="4"/>
  <c r="E149" i="5"/>
  <c r="K149" i="5" s="1"/>
  <c r="U153" i="4"/>
  <c r="V153" i="4" s="1"/>
  <c r="E153" i="5"/>
  <c r="U157" i="4"/>
  <c r="V157" i="4" s="1"/>
  <c r="E157" i="5"/>
  <c r="U166" i="4"/>
  <c r="E166" i="5"/>
  <c r="U175" i="4"/>
  <c r="V175" i="4" s="1"/>
  <c r="E175" i="5"/>
  <c r="U180" i="4"/>
  <c r="V180" i="4" s="1"/>
  <c r="E180" i="5"/>
  <c r="U184" i="4"/>
  <c r="V184" i="4" s="1"/>
  <c r="E184" i="5"/>
  <c r="U188" i="4"/>
  <c r="V188" i="4" s="1"/>
  <c r="E188" i="5"/>
  <c r="U197" i="4"/>
  <c r="V197" i="4" s="1"/>
  <c r="E197" i="5"/>
  <c r="U202" i="4"/>
  <c r="V202" i="4" s="1"/>
  <c r="E202" i="5"/>
  <c r="U206" i="4"/>
  <c r="V206" i="4" s="1"/>
  <c r="E206" i="5"/>
  <c r="U210" i="4"/>
  <c r="V210" i="4" s="1"/>
  <c r="E210" i="5"/>
  <c r="U216" i="4"/>
  <c r="V216" i="4" s="1"/>
  <c r="E216" i="5"/>
  <c r="U222" i="4"/>
  <c r="E222" i="5"/>
  <c r="U226" i="4"/>
  <c r="V226" i="4" s="1"/>
  <c r="E226" i="5"/>
  <c r="U230" i="4"/>
  <c r="V230" i="4" s="1"/>
  <c r="E230" i="5"/>
  <c r="U237" i="4"/>
  <c r="V237" i="4" s="1"/>
  <c r="E237" i="5"/>
  <c r="U241" i="4"/>
  <c r="V241" i="4" s="1"/>
  <c r="E241" i="5"/>
  <c r="U245" i="4"/>
  <c r="V245" i="4" s="1"/>
  <c r="E245" i="5"/>
  <c r="U251" i="4"/>
  <c r="V251" i="4" s="1"/>
  <c r="E251" i="5"/>
  <c r="U255" i="4"/>
  <c r="V255" i="4" s="1"/>
  <c r="E255" i="5"/>
  <c r="U260" i="4"/>
  <c r="V260" i="4" s="1"/>
  <c r="E260" i="5"/>
  <c r="U264" i="4"/>
  <c r="V264" i="4" s="1"/>
  <c r="E264" i="5"/>
  <c r="U268" i="4"/>
  <c r="V268" i="4" s="1"/>
  <c r="E268" i="5"/>
  <c r="U272" i="4"/>
  <c r="V272" i="4" s="1"/>
  <c r="E272" i="5"/>
  <c r="U276" i="4"/>
  <c r="V276" i="4" s="1"/>
  <c r="E276" i="5"/>
  <c r="K276" i="5" s="1"/>
  <c r="U280" i="4"/>
  <c r="V280" i="4" s="1"/>
  <c r="E280" i="5"/>
  <c r="U284" i="4"/>
  <c r="V284" i="4" s="1"/>
  <c r="E284" i="5"/>
  <c r="U291" i="4"/>
  <c r="E291" i="5"/>
  <c r="K291" i="5" s="1"/>
  <c r="V91" i="4"/>
  <c r="E22" i="5"/>
  <c r="E27" i="5"/>
  <c r="E32" i="5"/>
  <c r="K32" i="5" s="1"/>
  <c r="E47" i="5"/>
  <c r="E51" i="5"/>
  <c r="E59" i="5"/>
  <c r="E71" i="5"/>
  <c r="K71" i="5" s="1"/>
  <c r="E98" i="5"/>
  <c r="E107" i="5"/>
  <c r="E127" i="5"/>
  <c r="E131" i="5"/>
  <c r="K131" i="5" s="1"/>
  <c r="E135" i="5"/>
  <c r="E140" i="5"/>
  <c r="E145" i="5"/>
  <c r="E150" i="5"/>
  <c r="E154" i="5"/>
  <c r="E160" i="5"/>
  <c r="E181" i="5"/>
  <c r="E185" i="5"/>
  <c r="K185" i="5" s="1"/>
  <c r="E194" i="5"/>
  <c r="E198" i="5"/>
  <c r="E203" i="5"/>
  <c r="U15" i="4"/>
  <c r="V15" i="4" s="1"/>
  <c r="U64" i="4"/>
  <c r="V64" i="4" s="1"/>
  <c r="U75" i="4"/>
  <c r="V75" i="4" s="1"/>
  <c r="U80" i="4"/>
  <c r="V80" i="4" s="1"/>
  <c r="U84" i="4"/>
  <c r="V84" i="4" s="1"/>
  <c r="U88" i="4"/>
  <c r="V88" i="4" s="1"/>
  <c r="U92" i="4"/>
  <c r="V92" i="4" s="1"/>
  <c r="U102" i="4"/>
  <c r="V102" i="4" s="1"/>
  <c r="U111" i="4"/>
  <c r="V111" i="4" s="1"/>
  <c r="U115" i="4"/>
  <c r="V115" i="4" s="1"/>
  <c r="U119" i="4"/>
  <c r="V119" i="4" s="1"/>
  <c r="U172" i="4"/>
  <c r="V172" i="4" s="1"/>
  <c r="U176" i="4"/>
  <c r="V176" i="4" s="1"/>
  <c r="U207" i="4"/>
  <c r="V207" i="4" s="1"/>
  <c r="E207" i="5"/>
  <c r="U212" i="4"/>
  <c r="V212" i="4" s="1"/>
  <c r="E212" i="5"/>
  <c r="U217" i="4"/>
  <c r="V217" i="4" s="1"/>
  <c r="E217" i="5"/>
  <c r="U223" i="4"/>
  <c r="V223" i="4" s="1"/>
  <c r="E223" i="5"/>
  <c r="U227" i="4"/>
  <c r="V227" i="4" s="1"/>
  <c r="E227" i="5"/>
  <c r="U233" i="4"/>
  <c r="V233" i="4" s="1"/>
  <c r="E233" i="5"/>
  <c r="U238" i="4"/>
  <c r="V238" i="4" s="1"/>
  <c r="E238" i="5"/>
  <c r="K238" i="5" s="1"/>
  <c r="U242" i="4"/>
  <c r="V242" i="4" s="1"/>
  <c r="E242" i="5"/>
  <c r="U247" i="4"/>
  <c r="V247" i="4" s="1"/>
  <c r="E247" i="5"/>
  <c r="U252" i="4"/>
  <c r="V252" i="4" s="1"/>
  <c r="E252" i="5"/>
  <c r="U257" i="4"/>
  <c r="V257" i="4" s="1"/>
  <c r="E257" i="5"/>
  <c r="U261" i="4"/>
  <c r="V261" i="4" s="1"/>
  <c r="E261" i="5"/>
  <c r="U265" i="4"/>
  <c r="V265" i="4" s="1"/>
  <c r="E265" i="5"/>
  <c r="U269" i="4"/>
  <c r="E269" i="5"/>
  <c r="K269" i="5" s="1"/>
  <c r="U273" i="4"/>
  <c r="E273" i="5"/>
  <c r="U277" i="4"/>
  <c r="E277" i="5"/>
  <c r="K277" i="5" s="1"/>
  <c r="U281" i="4"/>
  <c r="E281" i="5"/>
  <c r="K281" i="5" s="1"/>
  <c r="U285" i="4"/>
  <c r="E285" i="5"/>
  <c r="K285" i="5" s="1"/>
  <c r="U292" i="4"/>
  <c r="V292" i="4" s="1"/>
  <c r="E292" i="5"/>
  <c r="P56" i="3"/>
  <c r="P52" i="3" s="1"/>
  <c r="L56" i="3"/>
  <c r="L52" i="3" s="1"/>
  <c r="K56" i="3"/>
  <c r="T11" i="4"/>
  <c r="H11" i="5" s="1"/>
  <c r="F13" i="5"/>
  <c r="K13" i="5" s="1"/>
  <c r="U13" i="4"/>
  <c r="V13" i="4" s="1"/>
  <c r="T12" i="4"/>
  <c r="H12" i="5" s="1"/>
  <c r="P11" i="4"/>
  <c r="G11" i="5" s="1"/>
  <c r="K7" i="3"/>
  <c r="C168" i="5"/>
  <c r="C167" i="5" s="1"/>
  <c r="K9" i="5"/>
  <c r="K14" i="5"/>
  <c r="K16" i="5"/>
  <c r="K17" i="5"/>
  <c r="K18" i="5"/>
  <c r="K22" i="5"/>
  <c r="K24" i="5"/>
  <c r="K26" i="5"/>
  <c r="K28" i="5"/>
  <c r="K34" i="5"/>
  <c r="K36" i="5"/>
  <c r="K37" i="5"/>
  <c r="K38" i="5"/>
  <c r="K39" i="5"/>
  <c r="K73" i="5"/>
  <c r="C231" i="5"/>
  <c r="K15" i="5"/>
  <c r="K27" i="5"/>
  <c r="K31" i="5"/>
  <c r="K35" i="5"/>
  <c r="K43" i="5"/>
  <c r="K47" i="5"/>
  <c r="K51" i="5"/>
  <c r="K61" i="5"/>
  <c r="K65" i="5"/>
  <c r="K69" i="5"/>
  <c r="K77" i="5"/>
  <c r="K81" i="5"/>
  <c r="K85" i="5"/>
  <c r="K101" i="5"/>
  <c r="K109" i="5"/>
  <c r="K113" i="5"/>
  <c r="K129" i="5"/>
  <c r="K133" i="5"/>
  <c r="K137" i="5"/>
  <c r="K145" i="5"/>
  <c r="K153" i="5"/>
  <c r="K173" i="5"/>
  <c r="K181" i="5"/>
  <c r="K199" i="5"/>
  <c r="K203" i="5"/>
  <c r="K207" i="5"/>
  <c r="K219" i="5"/>
  <c r="K223" i="5"/>
  <c r="K233" i="5"/>
  <c r="K260" i="5"/>
  <c r="K261" i="5"/>
  <c r="K262" i="5"/>
  <c r="K264" i="5"/>
  <c r="K265" i="5"/>
  <c r="K267" i="5"/>
  <c r="K268" i="5"/>
  <c r="K270" i="5"/>
  <c r="K273" i="5"/>
  <c r="K275" i="5"/>
  <c r="K278" i="5"/>
  <c r="K293" i="5"/>
  <c r="K294" i="5"/>
  <c r="K295" i="5"/>
  <c r="K280" i="5"/>
  <c r="K284" i="5"/>
  <c r="K40" i="5"/>
  <c r="K41" i="5"/>
  <c r="K42" i="5"/>
  <c r="K44" i="5"/>
  <c r="K48" i="5"/>
  <c r="K49" i="5"/>
  <c r="K50" i="5"/>
  <c r="K54" i="5"/>
  <c r="K55" i="5"/>
  <c r="K57" i="5"/>
  <c r="K59" i="5"/>
  <c r="K60" i="5"/>
  <c r="K63" i="5"/>
  <c r="K64" i="5"/>
  <c r="K67" i="5"/>
  <c r="K74" i="5"/>
  <c r="K75" i="5"/>
  <c r="K76" i="5"/>
  <c r="K79" i="5"/>
  <c r="K80" i="5"/>
  <c r="K82" i="5"/>
  <c r="K83" i="5"/>
  <c r="K84" i="5"/>
  <c r="K86" i="5"/>
  <c r="K87" i="5"/>
  <c r="K88" i="5"/>
  <c r="K89" i="5"/>
  <c r="K90" i="5"/>
  <c r="K91" i="5"/>
  <c r="K92" i="5"/>
  <c r="K94" i="5"/>
  <c r="K95" i="5"/>
  <c r="K96" i="5"/>
  <c r="K98" i="5"/>
  <c r="K99" i="5"/>
  <c r="K100" i="5"/>
  <c r="K102" i="5"/>
  <c r="K103" i="5"/>
  <c r="K104" i="5"/>
  <c r="K105" i="5"/>
  <c r="K107" i="5"/>
  <c r="K110" i="5"/>
  <c r="K111" i="5"/>
  <c r="K112" i="5"/>
  <c r="K114" i="5"/>
  <c r="K115" i="5"/>
  <c r="K116" i="5"/>
  <c r="K118" i="5"/>
  <c r="K119" i="5"/>
  <c r="K120" i="5"/>
  <c r="K121" i="5"/>
  <c r="K122" i="5"/>
  <c r="K127" i="5"/>
  <c r="K128" i="5"/>
  <c r="K130" i="5"/>
  <c r="K132" i="5"/>
  <c r="K134" i="5"/>
  <c r="K135" i="5"/>
  <c r="K136" i="5"/>
  <c r="K139" i="5"/>
  <c r="K140" i="5"/>
  <c r="K143" i="5"/>
  <c r="K144" i="5"/>
  <c r="K146" i="5"/>
  <c r="K157" i="5"/>
  <c r="K195" i="5"/>
  <c r="K227" i="5"/>
  <c r="K150" i="5"/>
  <c r="K151" i="5"/>
  <c r="K152" i="5"/>
  <c r="K154" i="5"/>
  <c r="K155" i="5"/>
  <c r="K156" i="5"/>
  <c r="K160" i="5"/>
  <c r="K162" i="5"/>
  <c r="K166" i="5"/>
  <c r="K172" i="5"/>
  <c r="K174" i="5"/>
  <c r="K175" i="5"/>
  <c r="K176" i="5"/>
  <c r="K180" i="5"/>
  <c r="K182" i="5"/>
  <c r="K183" i="5"/>
  <c r="K184" i="5"/>
  <c r="K186" i="5"/>
  <c r="K188" i="5"/>
  <c r="K194" i="5"/>
  <c r="K196" i="5"/>
  <c r="K197" i="5"/>
  <c r="K198" i="5"/>
  <c r="K200" i="5"/>
  <c r="K202" i="5"/>
  <c r="K204" i="5"/>
  <c r="K206" i="5"/>
  <c r="K209" i="5"/>
  <c r="K210" i="5"/>
  <c r="K212" i="5"/>
  <c r="K213" i="5"/>
  <c r="K214" i="5"/>
  <c r="K216" i="5"/>
  <c r="K217" i="5"/>
  <c r="K218" i="5"/>
  <c r="K222" i="5"/>
  <c r="K224" i="5"/>
  <c r="K225" i="5"/>
  <c r="K226" i="5"/>
  <c r="K229" i="5"/>
  <c r="K230" i="5"/>
  <c r="K234" i="5"/>
  <c r="K235" i="5"/>
  <c r="K237" i="5"/>
  <c r="K239" i="5"/>
  <c r="K240" i="5"/>
  <c r="K241" i="5"/>
  <c r="K242" i="5"/>
  <c r="K243" i="5"/>
  <c r="K245" i="5"/>
  <c r="K247" i="5"/>
  <c r="K250" i="5"/>
  <c r="K251" i="5"/>
  <c r="K252" i="5"/>
  <c r="K253" i="5"/>
  <c r="K259" i="5"/>
  <c r="K272" i="5"/>
  <c r="K296" i="5"/>
  <c r="K297" i="5"/>
  <c r="I283" i="5"/>
  <c r="J283" i="5" s="1"/>
  <c r="K283" i="5"/>
  <c r="I285" i="5"/>
  <c r="J285" i="5" s="1"/>
  <c r="K286" i="5"/>
  <c r="K255" i="5"/>
  <c r="K257" i="5"/>
  <c r="K258" i="5"/>
  <c r="I286" i="5"/>
  <c r="J286" i="5" s="1"/>
  <c r="I292" i="5"/>
  <c r="J292" i="5" s="1"/>
  <c r="K292" i="5"/>
  <c r="K298" i="5"/>
  <c r="T232" i="4"/>
  <c r="H232" i="5" s="1"/>
  <c r="O231" i="3"/>
  <c r="J231" i="3"/>
  <c r="R231" i="3"/>
  <c r="H231" i="3"/>
  <c r="P231" i="3"/>
  <c r="K231" i="3"/>
  <c r="T123" i="4"/>
  <c r="H123" i="5" s="1"/>
  <c r="C20" i="5"/>
  <c r="C7" i="5" s="1"/>
  <c r="I291" i="5"/>
  <c r="J291" i="5" s="1"/>
  <c r="I284" i="5"/>
  <c r="J284" i="5" s="1"/>
  <c r="C158" i="5"/>
  <c r="I293" i="5"/>
  <c r="I294" i="5"/>
  <c r="J294" i="5" s="1"/>
  <c r="V259" i="4"/>
  <c r="V283" i="4"/>
  <c r="C56" i="4"/>
  <c r="V198" i="4"/>
  <c r="P29" i="4"/>
  <c r="G29" i="5" s="1"/>
  <c r="P45" i="4"/>
  <c r="G45" i="5" s="1"/>
  <c r="P193" i="4"/>
  <c r="G193" i="5" s="1"/>
  <c r="P232" i="4"/>
  <c r="G232" i="5" s="1"/>
  <c r="V181" i="4"/>
  <c r="V253" i="4"/>
  <c r="P33" i="4"/>
  <c r="G33" i="5" s="1"/>
  <c r="L142" i="4"/>
  <c r="F142" i="5" s="1"/>
  <c r="P159" i="4"/>
  <c r="G159" i="5" s="1"/>
  <c r="P165" i="4"/>
  <c r="G165" i="5" s="1"/>
  <c r="C231" i="4"/>
  <c r="V140" i="4"/>
  <c r="V27" i="4"/>
  <c r="V57" i="4"/>
  <c r="V267" i="4"/>
  <c r="V275" i="4"/>
  <c r="V287" i="4"/>
  <c r="V294" i="4"/>
  <c r="L8" i="4"/>
  <c r="F8" i="5" s="1"/>
  <c r="P53" i="4"/>
  <c r="G53" i="5" s="1"/>
  <c r="P62" i="4"/>
  <c r="G62" i="5" s="1"/>
  <c r="V269" i="4"/>
  <c r="V273" i="4"/>
  <c r="L25" i="4"/>
  <c r="F25" i="5" s="1"/>
  <c r="P25" i="4"/>
  <c r="G25" i="5" s="1"/>
  <c r="H29" i="4"/>
  <c r="P58" i="4"/>
  <c r="G58" i="5" s="1"/>
  <c r="P68" i="4"/>
  <c r="G68" i="5" s="1"/>
  <c r="P138" i="4"/>
  <c r="G138" i="5" s="1"/>
  <c r="P171" i="4"/>
  <c r="G171" i="5" s="1"/>
  <c r="P201" i="4"/>
  <c r="G201" i="5" s="1"/>
  <c r="H211" i="4"/>
  <c r="P215" i="4"/>
  <c r="G215" i="5" s="1"/>
  <c r="L249" i="4"/>
  <c r="F249" i="5" s="1"/>
  <c r="P249" i="4"/>
  <c r="G249" i="5" s="1"/>
  <c r="P8" i="4"/>
  <c r="G8" i="5" s="1"/>
  <c r="P12" i="4"/>
  <c r="G12" i="5" s="1"/>
  <c r="C56" i="5"/>
  <c r="C192" i="5"/>
  <c r="C191" i="5" s="1"/>
  <c r="P289" i="4"/>
  <c r="G289" i="5" s="1"/>
  <c r="P70" i="4"/>
  <c r="G70" i="5" s="1"/>
  <c r="P78" i="4"/>
  <c r="G78" i="5" s="1"/>
  <c r="P106" i="4"/>
  <c r="G106" i="5" s="1"/>
  <c r="P211" i="4"/>
  <c r="G211" i="5" s="1"/>
  <c r="P220" i="4"/>
  <c r="G220" i="5" s="1"/>
  <c r="P66" i="4"/>
  <c r="G66" i="5" s="1"/>
  <c r="H68" i="4"/>
  <c r="L70" i="4"/>
  <c r="F70" i="5" s="1"/>
  <c r="L78" i="4"/>
  <c r="F78" i="5" s="1"/>
  <c r="L93" i="4"/>
  <c r="F93" i="5" s="1"/>
  <c r="P93" i="4"/>
  <c r="G93" i="5" s="1"/>
  <c r="H97" i="4"/>
  <c r="P97" i="4"/>
  <c r="G97" i="5" s="1"/>
  <c r="L106" i="4"/>
  <c r="F106" i="5" s="1"/>
  <c r="P123" i="4"/>
  <c r="G123" i="5" s="1"/>
  <c r="H138" i="4"/>
  <c r="P142" i="4"/>
  <c r="G142" i="5" s="1"/>
  <c r="H161" i="4"/>
  <c r="P161" i="4"/>
  <c r="G161" i="5" s="1"/>
  <c r="P163" i="4"/>
  <c r="G163" i="5" s="1"/>
  <c r="P178" i="4"/>
  <c r="G178" i="5" s="1"/>
  <c r="L220" i="4"/>
  <c r="F220" i="5" s="1"/>
  <c r="H232" i="4"/>
  <c r="P288" i="4"/>
  <c r="G288" i="5" s="1"/>
  <c r="P21" i="4"/>
  <c r="G21" i="5" s="1"/>
  <c r="H12" i="4"/>
  <c r="L29" i="4"/>
  <c r="F29" i="5" s="1"/>
  <c r="H33" i="4"/>
  <c r="H45" i="4"/>
  <c r="H53" i="4"/>
  <c r="H62" i="4"/>
  <c r="L68" i="4"/>
  <c r="F68" i="5" s="1"/>
  <c r="L97" i="4"/>
  <c r="F97" i="5" s="1"/>
  <c r="L138" i="4"/>
  <c r="F138" i="5" s="1"/>
  <c r="H159" i="4"/>
  <c r="L161" i="4"/>
  <c r="F161" i="5" s="1"/>
  <c r="H165" i="4"/>
  <c r="H171" i="4"/>
  <c r="L211" i="4"/>
  <c r="F211" i="5" s="1"/>
  <c r="L232" i="4"/>
  <c r="F232" i="5" s="1"/>
  <c r="H246" i="4"/>
  <c r="V89" i="4"/>
  <c r="V229" i="4"/>
  <c r="V277" i="4"/>
  <c r="V281" i="4"/>
  <c r="V285" i="4"/>
  <c r="P148" i="4"/>
  <c r="G148" i="5" s="1"/>
  <c r="H8" i="4"/>
  <c r="L19" i="4"/>
  <c r="F19" i="5" s="1"/>
  <c r="L21" i="4"/>
  <c r="F21" i="5" s="1"/>
  <c r="H25" i="4"/>
  <c r="L66" i="4"/>
  <c r="F66" i="5" s="1"/>
  <c r="H70" i="4"/>
  <c r="H78" i="4"/>
  <c r="H93" i="4"/>
  <c r="H106" i="4"/>
  <c r="L123" i="4"/>
  <c r="F123" i="5" s="1"/>
  <c r="L148" i="4"/>
  <c r="F148" i="5" s="1"/>
  <c r="L163" i="4"/>
  <c r="F163" i="5" s="1"/>
  <c r="L178" i="4"/>
  <c r="F178" i="5" s="1"/>
  <c r="L201" i="4"/>
  <c r="F201" i="5" s="1"/>
  <c r="L215" i="4"/>
  <c r="F215" i="5" s="1"/>
  <c r="H220" i="4"/>
  <c r="H249" i="4"/>
  <c r="V101" i="4"/>
  <c r="V145" i="4"/>
  <c r="P46" i="4"/>
  <c r="G46" i="5" s="1"/>
  <c r="P246" i="4"/>
  <c r="G246" i="5" s="1"/>
  <c r="P290" i="4"/>
  <c r="G290" i="5" s="1"/>
  <c r="P221" i="4"/>
  <c r="G221" i="5" s="1"/>
  <c r="H19" i="4"/>
  <c r="H20" i="4"/>
  <c r="L33" i="4"/>
  <c r="F33" i="5" s="1"/>
  <c r="L45" i="4"/>
  <c r="F45" i="5" s="1"/>
  <c r="L53" i="4"/>
  <c r="F53" i="5" s="1"/>
  <c r="L58" i="4"/>
  <c r="F58" i="5" s="1"/>
  <c r="L62" i="4"/>
  <c r="F62" i="5" s="1"/>
  <c r="H66" i="4"/>
  <c r="H123" i="4"/>
  <c r="H142" i="4"/>
  <c r="L159" i="4"/>
  <c r="F159" i="5" s="1"/>
  <c r="H163" i="4"/>
  <c r="L165" i="4"/>
  <c r="F165" i="5" s="1"/>
  <c r="H178" i="4"/>
  <c r="L193" i="4"/>
  <c r="F193" i="5" s="1"/>
  <c r="H201" i="4"/>
  <c r="H215" i="4"/>
  <c r="L246" i="4"/>
  <c r="F246" i="5" s="1"/>
  <c r="L288" i="4"/>
  <c r="F288" i="5" s="1"/>
  <c r="L290" i="4"/>
  <c r="F290" i="5" s="1"/>
  <c r="V141" i="4"/>
  <c r="H288" i="4"/>
  <c r="H148" i="4"/>
  <c r="L12" i="4"/>
  <c r="F12" i="5" s="1"/>
  <c r="H21" i="4"/>
  <c r="H193" i="4"/>
  <c r="H221" i="4"/>
  <c r="H289" i="4"/>
  <c r="L221" i="4"/>
  <c r="F221" i="5" s="1"/>
  <c r="L289" i="4"/>
  <c r="F289" i="5" s="1"/>
  <c r="H46" i="4"/>
  <c r="H58" i="4"/>
  <c r="H290" i="4"/>
  <c r="L46" i="4"/>
  <c r="F46" i="5" s="1"/>
  <c r="L171" i="4"/>
  <c r="F171" i="5" s="1"/>
  <c r="V164" i="4"/>
  <c r="V222" i="4"/>
  <c r="V47" i="4"/>
  <c r="V162" i="4"/>
  <c r="V79" i="4"/>
  <c r="V166" i="4"/>
  <c r="C20" i="4"/>
  <c r="C7" i="4" s="1"/>
  <c r="V98" i="4"/>
  <c r="V59" i="4"/>
  <c r="V149" i="4"/>
  <c r="C288" i="4"/>
  <c r="V291" i="4"/>
  <c r="V160" i="4"/>
  <c r="C158" i="4"/>
  <c r="V107" i="4"/>
  <c r="I231" i="3"/>
  <c r="M231" i="3"/>
  <c r="Q231" i="3"/>
  <c r="N191" i="3"/>
  <c r="P191" i="3"/>
  <c r="I192" i="3"/>
  <c r="I191" i="3" s="1"/>
  <c r="M192" i="3"/>
  <c r="M191" i="3" s="1"/>
  <c r="Q192" i="3"/>
  <c r="Q191" i="3" s="1"/>
  <c r="J158" i="3"/>
  <c r="N158" i="3"/>
  <c r="R158" i="3"/>
  <c r="I158" i="3"/>
  <c r="Q158" i="3"/>
  <c r="H52" i="3"/>
  <c r="G56" i="3"/>
  <c r="N56" i="3"/>
  <c r="K52" i="3"/>
  <c r="O56" i="3"/>
  <c r="O52" i="3" s="1"/>
  <c r="J56" i="3"/>
  <c r="R56" i="3"/>
  <c r="I56" i="3"/>
  <c r="M56" i="3"/>
  <c r="Q56" i="3"/>
  <c r="Q52" i="3" s="1"/>
  <c r="R20" i="3"/>
  <c r="R7" i="3" s="1"/>
  <c r="L7" i="3"/>
  <c r="G20" i="3"/>
  <c r="G7" i="3" s="1"/>
  <c r="O7" i="3"/>
  <c r="P7" i="3"/>
  <c r="I20" i="3"/>
  <c r="I7" i="3" s="1"/>
  <c r="M20" i="3"/>
  <c r="M7" i="3" s="1"/>
  <c r="Q20" i="3"/>
  <c r="J7" i="3"/>
  <c r="N7" i="3"/>
  <c r="Q7" i="3"/>
  <c r="S23" i="3"/>
  <c r="G52" i="3" l="1"/>
  <c r="M52" i="3"/>
  <c r="U58" i="4"/>
  <c r="V58" i="4" s="1"/>
  <c r="E58" i="5"/>
  <c r="K58" i="5" s="1"/>
  <c r="U193" i="4"/>
  <c r="V193" i="4" s="1"/>
  <c r="E193" i="5"/>
  <c r="K193" i="5" s="1"/>
  <c r="U215" i="4"/>
  <c r="E215" i="5"/>
  <c r="K215" i="5" s="1"/>
  <c r="E123" i="5"/>
  <c r="K123" i="5" s="1"/>
  <c r="U123" i="4"/>
  <c r="V123" i="4" s="1"/>
  <c r="U220" i="4"/>
  <c r="E220" i="5"/>
  <c r="K220" i="5" s="1"/>
  <c r="U93" i="4"/>
  <c r="V93" i="4" s="1"/>
  <c r="E93" i="5"/>
  <c r="K93" i="5" s="1"/>
  <c r="U25" i="4"/>
  <c r="V25" i="4" s="1"/>
  <c r="E25" i="5"/>
  <c r="K25" i="5" s="1"/>
  <c r="U33" i="4"/>
  <c r="V33" i="4" s="1"/>
  <c r="E33" i="5"/>
  <c r="K33" i="5" s="1"/>
  <c r="U161" i="4"/>
  <c r="V161" i="4" s="1"/>
  <c r="E161" i="5"/>
  <c r="K161" i="5" s="1"/>
  <c r="I287" i="5"/>
  <c r="J287" i="5" s="1"/>
  <c r="U148" i="4"/>
  <c r="E148" i="5"/>
  <c r="K148" i="5" s="1"/>
  <c r="U163" i="4"/>
  <c r="V163" i="4" s="1"/>
  <c r="E163" i="5"/>
  <c r="K163" i="5" s="1"/>
  <c r="E20" i="5"/>
  <c r="U78" i="4"/>
  <c r="E78" i="5"/>
  <c r="K78" i="5" s="1"/>
  <c r="U246" i="4"/>
  <c r="V246" i="4" s="1"/>
  <c r="E246" i="5"/>
  <c r="K246" i="5" s="1"/>
  <c r="U159" i="4"/>
  <c r="V159" i="4" s="1"/>
  <c r="E159" i="5"/>
  <c r="K159" i="5" s="1"/>
  <c r="U211" i="4"/>
  <c r="E211" i="5"/>
  <c r="K211" i="5" s="1"/>
  <c r="U289" i="4"/>
  <c r="E289" i="5"/>
  <c r="K289" i="5" s="1"/>
  <c r="U288" i="4"/>
  <c r="E288" i="5"/>
  <c r="K288" i="5" s="1"/>
  <c r="E249" i="5"/>
  <c r="U249" i="4"/>
  <c r="U70" i="4"/>
  <c r="V70" i="4" s="1"/>
  <c r="E70" i="5"/>
  <c r="K70" i="5" s="1"/>
  <c r="U171" i="4"/>
  <c r="V171" i="4" s="1"/>
  <c r="E171" i="5"/>
  <c r="K171" i="5" s="1"/>
  <c r="U53" i="4"/>
  <c r="E53" i="5"/>
  <c r="K53" i="5" s="1"/>
  <c r="E232" i="5"/>
  <c r="U232" i="4"/>
  <c r="V232" i="4" s="1"/>
  <c r="U138" i="4"/>
  <c r="V138" i="4" s="1"/>
  <c r="E138" i="5"/>
  <c r="K138" i="5" s="1"/>
  <c r="U97" i="4"/>
  <c r="E97" i="5"/>
  <c r="K97" i="5" s="1"/>
  <c r="U46" i="4"/>
  <c r="V46" i="4" s="1"/>
  <c r="E46" i="5"/>
  <c r="K46" i="5" s="1"/>
  <c r="U21" i="4"/>
  <c r="V21" i="4" s="1"/>
  <c r="E21" i="5"/>
  <c r="K21" i="5" s="1"/>
  <c r="U201" i="4"/>
  <c r="V201" i="4" s="1"/>
  <c r="E201" i="5"/>
  <c r="K201" i="5" s="1"/>
  <c r="U66" i="4"/>
  <c r="V66" i="4" s="1"/>
  <c r="E66" i="5"/>
  <c r="K66" i="5" s="1"/>
  <c r="U62" i="4"/>
  <c r="V62" i="4" s="1"/>
  <c r="E62" i="5"/>
  <c r="K62" i="5" s="1"/>
  <c r="U290" i="4"/>
  <c r="V290" i="4" s="1"/>
  <c r="E290" i="5"/>
  <c r="K290" i="5" s="1"/>
  <c r="U221" i="4"/>
  <c r="E221" i="5"/>
  <c r="K221" i="5" s="1"/>
  <c r="U178" i="4"/>
  <c r="V178" i="4" s="1"/>
  <c r="E178" i="5"/>
  <c r="K178" i="5" s="1"/>
  <c r="U142" i="4"/>
  <c r="E142" i="5"/>
  <c r="K142" i="5" s="1"/>
  <c r="U106" i="4"/>
  <c r="V106" i="4" s="1"/>
  <c r="E106" i="5"/>
  <c r="K106" i="5" s="1"/>
  <c r="U8" i="4"/>
  <c r="V8" i="4" s="1"/>
  <c r="E8" i="5"/>
  <c r="K8" i="5" s="1"/>
  <c r="U165" i="4"/>
  <c r="V165" i="4" s="1"/>
  <c r="E165" i="5"/>
  <c r="K165" i="5" s="1"/>
  <c r="U45" i="4"/>
  <c r="V45" i="4" s="1"/>
  <c r="E45" i="5"/>
  <c r="K45" i="5" s="1"/>
  <c r="U68" i="4"/>
  <c r="V68" i="4" s="1"/>
  <c r="E68" i="5"/>
  <c r="K68" i="5" s="1"/>
  <c r="U29" i="4"/>
  <c r="V29" i="4" s="1"/>
  <c r="E29" i="5"/>
  <c r="K29" i="5" s="1"/>
  <c r="I282" i="5"/>
  <c r="J282" i="5" s="1"/>
  <c r="U19" i="4"/>
  <c r="V19" i="4" s="1"/>
  <c r="E19" i="5"/>
  <c r="K19" i="5" s="1"/>
  <c r="E12" i="5"/>
  <c r="U12" i="4"/>
  <c r="V12" i="4" s="1"/>
  <c r="K12" i="5"/>
  <c r="C52" i="5"/>
  <c r="C299" i="5" s="1"/>
  <c r="I281" i="5"/>
  <c r="J281" i="5" s="1"/>
  <c r="K249" i="5"/>
  <c r="K232" i="5"/>
  <c r="T231" i="4"/>
  <c r="H231" i="5" s="1"/>
  <c r="T168" i="4"/>
  <c r="H168" i="5" s="1"/>
  <c r="C52" i="4"/>
  <c r="C299" i="4" s="1"/>
  <c r="T56" i="4"/>
  <c r="H56" i="5" s="1"/>
  <c r="I290" i="5"/>
  <c r="J290" i="5" s="1"/>
  <c r="J293" i="5"/>
  <c r="V22" i="4"/>
  <c r="V215" i="4"/>
  <c r="T7" i="4"/>
  <c r="H7" i="5" s="1"/>
  <c r="H231" i="4"/>
  <c r="L167" i="4"/>
  <c r="F167" i="5" s="1"/>
  <c r="H191" i="4"/>
  <c r="P56" i="4"/>
  <c r="G56" i="5" s="1"/>
  <c r="P191" i="4"/>
  <c r="G191" i="5" s="1"/>
  <c r="P192" i="4"/>
  <c r="G192" i="5" s="1"/>
  <c r="P158" i="4"/>
  <c r="G158" i="5" s="1"/>
  <c r="P167" i="4"/>
  <c r="G167" i="5" s="1"/>
  <c r="P168" i="4"/>
  <c r="G168" i="5" s="1"/>
  <c r="L11" i="4"/>
  <c r="F11" i="5" s="1"/>
  <c r="P231" i="4"/>
  <c r="G231" i="5" s="1"/>
  <c r="P7" i="4"/>
  <c r="P20" i="4"/>
  <c r="G20" i="5" s="1"/>
  <c r="L158" i="4"/>
  <c r="F158" i="5" s="1"/>
  <c r="H158" i="4"/>
  <c r="L7" i="4"/>
  <c r="F7" i="5" s="1"/>
  <c r="L20" i="4"/>
  <c r="F20" i="5" s="1"/>
  <c r="H167" i="4"/>
  <c r="H168" i="4"/>
  <c r="L231" i="4"/>
  <c r="F231" i="5" s="1"/>
  <c r="L191" i="4"/>
  <c r="F191" i="5" s="1"/>
  <c r="L192" i="4"/>
  <c r="F192" i="5" s="1"/>
  <c r="H7" i="4"/>
  <c r="H11" i="4"/>
  <c r="H192" i="4"/>
  <c r="H56" i="4"/>
  <c r="L56" i="4"/>
  <c r="F56" i="5" s="1"/>
  <c r="L168" i="4"/>
  <c r="F168" i="5" s="1"/>
  <c r="V53" i="4"/>
  <c r="V148" i="4"/>
  <c r="I52" i="3"/>
  <c r="R52" i="3"/>
  <c r="J52" i="3"/>
  <c r="N52" i="3"/>
  <c r="N299" i="3" s="1"/>
  <c r="S17" i="3"/>
  <c r="T17" i="3" s="1"/>
  <c r="S16" i="3"/>
  <c r="T16" i="3" s="1"/>
  <c r="S13" i="3"/>
  <c r="S153" i="3"/>
  <c r="T153" i="3" s="1"/>
  <c r="S218" i="3"/>
  <c r="T218" i="3" s="1"/>
  <c r="R171" i="3"/>
  <c r="R168" i="3" s="1"/>
  <c r="R167" i="3" s="1"/>
  <c r="Q171" i="3"/>
  <c r="Q168" i="3" s="1"/>
  <c r="Q167" i="3" s="1"/>
  <c r="Q299" i="3" s="1"/>
  <c r="P171" i="3"/>
  <c r="P168" i="3" s="1"/>
  <c r="P167" i="3" s="1"/>
  <c r="P299" i="3" s="1"/>
  <c r="O171" i="3"/>
  <c r="O168" i="3" s="1"/>
  <c r="O167" i="3" s="1"/>
  <c r="O299" i="3" s="1"/>
  <c r="N171" i="3"/>
  <c r="N168" i="3" s="1"/>
  <c r="N167" i="3" s="1"/>
  <c r="M171" i="3"/>
  <c r="M168" i="3" s="1"/>
  <c r="M167" i="3" s="1"/>
  <c r="M299" i="3" s="1"/>
  <c r="L171" i="3"/>
  <c r="L168" i="3" s="1"/>
  <c r="L167" i="3" s="1"/>
  <c r="L299" i="3" s="1"/>
  <c r="K171" i="3"/>
  <c r="K168" i="3" s="1"/>
  <c r="K167" i="3" s="1"/>
  <c r="K299" i="3" s="1"/>
  <c r="J171" i="3"/>
  <c r="J168" i="3" s="1"/>
  <c r="J167" i="3" s="1"/>
  <c r="I171" i="3"/>
  <c r="I168" i="3" s="1"/>
  <c r="I167" i="3" s="1"/>
  <c r="H171" i="3"/>
  <c r="H168" i="3" s="1"/>
  <c r="H167" i="3" s="1"/>
  <c r="H299" i="3" s="1"/>
  <c r="G171" i="3"/>
  <c r="G168" i="3" s="1"/>
  <c r="G167" i="3" s="1"/>
  <c r="G299" i="3" s="1"/>
  <c r="T284" i="3"/>
  <c r="T275" i="3"/>
  <c r="T132" i="3"/>
  <c r="S298" i="3"/>
  <c r="T298" i="3" s="1"/>
  <c r="S297" i="3"/>
  <c r="S296" i="3"/>
  <c r="T296" i="3" s="1"/>
  <c r="S295" i="3"/>
  <c r="S294" i="3"/>
  <c r="T294" i="3" s="1"/>
  <c r="S293" i="3"/>
  <c r="T293" i="3" s="1"/>
  <c r="S292" i="3"/>
  <c r="T292" i="3" s="1"/>
  <c r="S291" i="3"/>
  <c r="S287" i="3"/>
  <c r="T287" i="3" s="1"/>
  <c r="S286" i="3"/>
  <c r="T286" i="3" s="1"/>
  <c r="S285" i="3"/>
  <c r="T285" i="3" s="1"/>
  <c r="S284" i="3"/>
  <c r="S282" i="3"/>
  <c r="T282" i="3" s="1"/>
  <c r="S281" i="3"/>
  <c r="T281" i="3" s="1"/>
  <c r="S280" i="3"/>
  <c r="T280" i="3" s="1"/>
  <c r="S279" i="3"/>
  <c r="T279" i="3" s="1"/>
  <c r="S278" i="3"/>
  <c r="T278" i="3" s="1"/>
  <c r="S277" i="3"/>
  <c r="T277" i="3" s="1"/>
  <c r="S276" i="3"/>
  <c r="T276" i="3" s="1"/>
  <c r="S275" i="3"/>
  <c r="S274" i="3"/>
  <c r="T274" i="3" s="1"/>
  <c r="S273" i="3"/>
  <c r="T273" i="3" s="1"/>
  <c r="S272" i="3"/>
  <c r="T272" i="3" s="1"/>
  <c r="S271" i="3"/>
  <c r="T271" i="3" s="1"/>
  <c r="S270" i="3"/>
  <c r="T270" i="3" s="1"/>
  <c r="S269" i="3"/>
  <c r="T269" i="3" s="1"/>
  <c r="S268" i="3"/>
  <c r="T268" i="3" s="1"/>
  <c r="S267" i="3"/>
  <c r="T267" i="3" s="1"/>
  <c r="S266" i="3"/>
  <c r="T266" i="3" s="1"/>
  <c r="S265" i="3"/>
  <c r="T265" i="3" s="1"/>
  <c r="S264" i="3"/>
  <c r="T264" i="3" s="1"/>
  <c r="S263" i="3"/>
  <c r="T263" i="3" s="1"/>
  <c r="S262" i="3"/>
  <c r="T262" i="3" s="1"/>
  <c r="S261" i="3"/>
  <c r="T261" i="3" s="1"/>
  <c r="S260" i="3"/>
  <c r="T260" i="3" s="1"/>
  <c r="S259" i="3"/>
  <c r="T259" i="3" s="1"/>
  <c r="S258" i="3"/>
  <c r="T258" i="3" s="1"/>
  <c r="S257" i="3"/>
  <c r="T257" i="3" s="1"/>
  <c r="S256" i="3"/>
  <c r="S255" i="3"/>
  <c r="T255" i="3" s="1"/>
  <c r="S254" i="3"/>
  <c r="T254" i="3" s="1"/>
  <c r="S253" i="3"/>
  <c r="T253" i="3" s="1"/>
  <c r="S252" i="3"/>
  <c r="T252" i="3" s="1"/>
  <c r="S251" i="3"/>
  <c r="T251" i="3" s="1"/>
  <c r="S250" i="3"/>
  <c r="T250" i="3" s="1"/>
  <c r="S248" i="3"/>
  <c r="T248" i="3" s="1"/>
  <c r="S247" i="3"/>
  <c r="S245" i="3"/>
  <c r="T245" i="3" s="1"/>
  <c r="S244" i="3"/>
  <c r="T244" i="3" s="1"/>
  <c r="S243" i="3"/>
  <c r="T243" i="3" s="1"/>
  <c r="S242" i="3"/>
  <c r="T242" i="3" s="1"/>
  <c r="S241" i="3"/>
  <c r="T241" i="3" s="1"/>
  <c r="S240" i="3"/>
  <c r="T240" i="3" s="1"/>
  <c r="S239" i="3"/>
  <c r="T239" i="3" s="1"/>
  <c r="S238" i="3"/>
  <c r="T238" i="3" s="1"/>
  <c r="S237" i="3"/>
  <c r="T237" i="3" s="1"/>
  <c r="S236" i="3"/>
  <c r="S235" i="3"/>
  <c r="T235" i="3" s="1"/>
  <c r="S234" i="3"/>
  <c r="T234" i="3" s="1"/>
  <c r="S233" i="3"/>
  <c r="T233" i="3" s="1"/>
  <c r="S230" i="3"/>
  <c r="T230" i="3" s="1"/>
  <c r="S229" i="3"/>
  <c r="T229" i="3" s="1"/>
  <c r="S228" i="3"/>
  <c r="T228" i="3" s="1"/>
  <c r="S227" i="3"/>
  <c r="T227" i="3" s="1"/>
  <c r="S226" i="3"/>
  <c r="T226" i="3" s="1"/>
  <c r="S225" i="3"/>
  <c r="T225" i="3" s="1"/>
  <c r="S224" i="3"/>
  <c r="T224" i="3" s="1"/>
  <c r="S223" i="3"/>
  <c r="T223" i="3" s="1"/>
  <c r="S222" i="3"/>
  <c r="S219" i="3"/>
  <c r="T219" i="3" s="1"/>
  <c r="S217" i="3"/>
  <c r="T217" i="3" s="1"/>
  <c r="S216" i="3"/>
  <c r="S214" i="3"/>
  <c r="T214" i="3" s="1"/>
  <c r="S213" i="3"/>
  <c r="T213" i="3" s="1"/>
  <c r="S212" i="3"/>
  <c r="S210" i="3"/>
  <c r="T210" i="3" s="1"/>
  <c r="S209" i="3"/>
  <c r="T209" i="3" s="1"/>
  <c r="S208" i="3"/>
  <c r="T208" i="3" s="1"/>
  <c r="S207" i="3"/>
  <c r="T207" i="3" s="1"/>
  <c r="S206" i="3"/>
  <c r="T206" i="3" s="1"/>
  <c r="S205" i="3"/>
  <c r="T205" i="3" s="1"/>
  <c r="S204" i="3"/>
  <c r="T204" i="3" s="1"/>
  <c r="S203" i="3"/>
  <c r="T203" i="3" s="1"/>
  <c r="S202" i="3"/>
  <c r="S200" i="3"/>
  <c r="T200" i="3" s="1"/>
  <c r="S198" i="3"/>
  <c r="T198" i="3" s="1"/>
  <c r="S197" i="3"/>
  <c r="T197" i="3" s="1"/>
  <c r="S196" i="3"/>
  <c r="T196" i="3" s="1"/>
  <c r="S195" i="3"/>
  <c r="T195" i="3" s="1"/>
  <c r="S194" i="3"/>
  <c r="S188" i="3"/>
  <c r="T188" i="3" s="1"/>
  <c r="S187" i="3"/>
  <c r="T187" i="3" s="1"/>
  <c r="S186" i="3"/>
  <c r="T186" i="3" s="1"/>
  <c r="S185" i="3"/>
  <c r="T185" i="3" s="1"/>
  <c r="S184" i="3"/>
  <c r="T184" i="3" s="1"/>
  <c r="S183" i="3"/>
  <c r="T183" i="3" s="1"/>
  <c r="S182" i="3"/>
  <c r="T182" i="3" s="1"/>
  <c r="S181" i="3"/>
  <c r="T181" i="3" s="1"/>
  <c r="S180" i="3"/>
  <c r="T180" i="3" s="1"/>
  <c r="S179" i="3"/>
  <c r="S177" i="3"/>
  <c r="T177" i="3" s="1"/>
  <c r="S176" i="3"/>
  <c r="T176" i="3" s="1"/>
  <c r="S175" i="3"/>
  <c r="T175" i="3" s="1"/>
  <c r="S174" i="3"/>
  <c r="T174" i="3" s="1"/>
  <c r="S173" i="3"/>
  <c r="T173" i="3" s="1"/>
  <c r="S172" i="3"/>
  <c r="T172" i="3" s="1"/>
  <c r="S170" i="3"/>
  <c r="T170" i="3" s="1"/>
  <c r="S169" i="3"/>
  <c r="S166" i="3"/>
  <c r="S160" i="3"/>
  <c r="S157" i="3"/>
  <c r="T157" i="3" s="1"/>
  <c r="S156" i="3"/>
  <c r="T156" i="3" s="1"/>
  <c r="S155" i="3"/>
  <c r="T155" i="3" s="1"/>
  <c r="S154" i="3"/>
  <c r="T154" i="3" s="1"/>
  <c r="S151" i="3"/>
  <c r="T151" i="3" s="1"/>
  <c r="S150" i="3"/>
  <c r="T150" i="3" s="1"/>
  <c r="S149" i="3"/>
  <c r="S147" i="3"/>
  <c r="T147" i="3" s="1"/>
  <c r="S146" i="3"/>
  <c r="T146" i="3" s="1"/>
  <c r="S145" i="3"/>
  <c r="T145" i="3" s="1"/>
  <c r="S144" i="3"/>
  <c r="T144" i="3" s="1"/>
  <c r="S143" i="3"/>
  <c r="S141" i="3"/>
  <c r="T141" i="3" s="1"/>
  <c r="S140" i="3"/>
  <c r="T140" i="3" s="1"/>
  <c r="S137" i="3"/>
  <c r="T137" i="3" s="1"/>
  <c r="S136" i="3"/>
  <c r="T136" i="3" s="1"/>
  <c r="S134" i="3"/>
  <c r="T134" i="3" s="1"/>
  <c r="S133" i="3"/>
  <c r="T133" i="3" s="1"/>
  <c r="S132" i="3"/>
  <c r="S131" i="3"/>
  <c r="T131" i="3" s="1"/>
  <c r="S130" i="3"/>
  <c r="T130" i="3" s="1"/>
  <c r="S129" i="3"/>
  <c r="T129" i="3" s="1"/>
  <c r="S128" i="3"/>
  <c r="T128" i="3" s="1"/>
  <c r="S127" i="3"/>
  <c r="S122" i="3"/>
  <c r="T122" i="3" s="1"/>
  <c r="S121" i="3"/>
  <c r="T121" i="3" s="1"/>
  <c r="S120" i="3"/>
  <c r="T120" i="3" s="1"/>
  <c r="S119" i="3"/>
  <c r="T119" i="3" s="1"/>
  <c r="S118" i="3"/>
  <c r="T118" i="3" s="1"/>
  <c r="S117" i="3"/>
  <c r="T117" i="3" s="1"/>
  <c r="S116" i="3"/>
  <c r="T116" i="3" s="1"/>
  <c r="S115" i="3"/>
  <c r="T115" i="3" s="1"/>
  <c r="S114" i="3"/>
  <c r="T114" i="3" s="1"/>
  <c r="S113" i="3"/>
  <c r="T113" i="3" s="1"/>
  <c r="S112" i="3"/>
  <c r="T112" i="3" s="1"/>
  <c r="S111" i="3"/>
  <c r="T111" i="3" s="1"/>
  <c r="S110" i="3"/>
  <c r="T110" i="3" s="1"/>
  <c r="S109" i="3"/>
  <c r="T109" i="3" s="1"/>
  <c r="S108" i="3"/>
  <c r="T108" i="3" s="1"/>
  <c r="S107" i="3"/>
  <c r="S105" i="3"/>
  <c r="T105" i="3" s="1"/>
  <c r="S104" i="3"/>
  <c r="T104" i="3" s="1"/>
  <c r="S103" i="3"/>
  <c r="T103" i="3" s="1"/>
  <c r="S102" i="3"/>
  <c r="T102" i="3" s="1"/>
  <c r="S101" i="3"/>
  <c r="T101" i="3" s="1"/>
  <c r="S100" i="3"/>
  <c r="T100" i="3" s="1"/>
  <c r="S99" i="3"/>
  <c r="T99" i="3" s="1"/>
  <c r="S98" i="3"/>
  <c r="S96" i="3"/>
  <c r="T96" i="3" s="1"/>
  <c r="S95" i="3"/>
  <c r="T95" i="3" s="1"/>
  <c r="S94" i="3"/>
  <c r="S92" i="3"/>
  <c r="T92" i="3" s="1"/>
  <c r="S91" i="3"/>
  <c r="T91" i="3" s="1"/>
  <c r="S90" i="3"/>
  <c r="T90" i="3" s="1"/>
  <c r="S89" i="3"/>
  <c r="T89" i="3" s="1"/>
  <c r="S88" i="3"/>
  <c r="T88" i="3" s="1"/>
  <c r="S87" i="3"/>
  <c r="T87" i="3" s="1"/>
  <c r="S86" i="3"/>
  <c r="T86" i="3" s="1"/>
  <c r="S85" i="3"/>
  <c r="T85" i="3" s="1"/>
  <c r="S84" i="3"/>
  <c r="T84" i="3" s="1"/>
  <c r="S83" i="3"/>
  <c r="T83" i="3" s="1"/>
  <c r="S82" i="3"/>
  <c r="T82" i="3" s="1"/>
  <c r="S81" i="3"/>
  <c r="T81" i="3" s="1"/>
  <c r="S80" i="3"/>
  <c r="T80" i="3" s="1"/>
  <c r="S79" i="3"/>
  <c r="T79" i="3" s="1"/>
  <c r="S77" i="3"/>
  <c r="T77" i="3" s="1"/>
  <c r="S76" i="3"/>
  <c r="T76" i="3" s="1"/>
  <c r="S75" i="3"/>
  <c r="T75" i="3" s="1"/>
  <c r="S74" i="3"/>
  <c r="T74" i="3" s="1"/>
  <c r="S73" i="3"/>
  <c r="T73" i="3" s="1"/>
  <c r="S72" i="3"/>
  <c r="T72" i="3" s="1"/>
  <c r="S71" i="3"/>
  <c r="S69" i="3"/>
  <c r="S67" i="3"/>
  <c r="S65" i="3"/>
  <c r="T65" i="3" s="1"/>
  <c r="S64" i="3"/>
  <c r="T64" i="3" s="1"/>
  <c r="S63" i="3"/>
  <c r="S61" i="3"/>
  <c r="T61" i="3" s="1"/>
  <c r="S60" i="3"/>
  <c r="T60" i="3" s="1"/>
  <c r="S59" i="3"/>
  <c r="S57" i="3"/>
  <c r="T57" i="3" s="1"/>
  <c r="S55" i="3"/>
  <c r="T55" i="3" s="1"/>
  <c r="S54" i="3"/>
  <c r="S51" i="3"/>
  <c r="T51" i="3" s="1"/>
  <c r="S50" i="3"/>
  <c r="T50" i="3" s="1"/>
  <c r="S49" i="3"/>
  <c r="T49" i="3" s="1"/>
  <c r="S48" i="3"/>
  <c r="T48" i="3" s="1"/>
  <c r="S47" i="3"/>
  <c r="S36" i="3"/>
  <c r="T36" i="3" s="1"/>
  <c r="S35" i="3"/>
  <c r="T35" i="3" s="1"/>
  <c r="S34" i="3"/>
  <c r="S32" i="3"/>
  <c r="T32" i="3" s="1"/>
  <c r="S31" i="3"/>
  <c r="T31" i="3" s="1"/>
  <c r="S30" i="3"/>
  <c r="S28" i="3"/>
  <c r="T28" i="3" s="1"/>
  <c r="S27" i="3"/>
  <c r="T27" i="3" s="1"/>
  <c r="S26" i="3"/>
  <c r="S25" i="3" s="1"/>
  <c r="T25" i="3" s="1"/>
  <c r="S24" i="3"/>
  <c r="T24" i="3" s="1"/>
  <c r="T23" i="3"/>
  <c r="S22" i="3"/>
  <c r="S21" i="3" s="1"/>
  <c r="S19" i="3"/>
  <c r="T19" i="3" s="1"/>
  <c r="S18" i="3"/>
  <c r="T18" i="3" s="1"/>
  <c r="S14" i="3"/>
  <c r="T14" i="3" s="1"/>
  <c r="S10" i="3"/>
  <c r="T10" i="3" s="1"/>
  <c r="S9" i="3"/>
  <c r="S8" i="3" s="1"/>
  <c r="E297" i="3"/>
  <c r="E295" i="3"/>
  <c r="E290" i="3"/>
  <c r="E289" i="3" s="1"/>
  <c r="E249" i="3"/>
  <c r="E246" i="3"/>
  <c r="E232" i="3"/>
  <c r="E221" i="3"/>
  <c r="E220" i="3" s="1"/>
  <c r="E215" i="3"/>
  <c r="E211" i="3"/>
  <c r="E201" i="3"/>
  <c r="E193" i="3"/>
  <c r="E178" i="3"/>
  <c r="E171" i="3"/>
  <c r="E165" i="3"/>
  <c r="E163" i="3"/>
  <c r="E161" i="3"/>
  <c r="E159" i="3"/>
  <c r="E148" i="3"/>
  <c r="E142" i="3" s="1"/>
  <c r="E138" i="3"/>
  <c r="E123" i="3"/>
  <c r="E106" i="3"/>
  <c r="E97" i="3"/>
  <c r="E93" i="3"/>
  <c r="E78" i="3"/>
  <c r="E70" i="3"/>
  <c r="E68" i="3"/>
  <c r="E66" i="3"/>
  <c r="E62" i="3"/>
  <c r="E58" i="3"/>
  <c r="E53" i="3"/>
  <c r="E46" i="3"/>
  <c r="E45" i="3" s="1"/>
  <c r="E33" i="3"/>
  <c r="E29" i="3"/>
  <c r="E25" i="3"/>
  <c r="E21" i="3"/>
  <c r="E12" i="3"/>
  <c r="E11" i="3" s="1"/>
  <c r="E8" i="3"/>
  <c r="T295" i="3" l="1"/>
  <c r="T22" i="3"/>
  <c r="T297" i="3"/>
  <c r="R299" i="3"/>
  <c r="T63" i="3"/>
  <c r="S62" i="3"/>
  <c r="E168" i="3"/>
  <c r="E167" i="3" s="1"/>
  <c r="S29" i="3"/>
  <c r="T67" i="3"/>
  <c r="S66" i="3"/>
  <c r="T66" i="3" s="1"/>
  <c r="T179" i="3"/>
  <c r="S178" i="3"/>
  <c r="T202" i="3"/>
  <c r="S201" i="3"/>
  <c r="T201" i="3" s="1"/>
  <c r="T216" i="3"/>
  <c r="S215" i="3"/>
  <c r="T291" i="3"/>
  <c r="S290" i="3"/>
  <c r="T212" i="3"/>
  <c r="S211" i="3"/>
  <c r="T47" i="3"/>
  <c r="S46" i="3"/>
  <c r="S45" i="3" s="1"/>
  <c r="T45" i="3" s="1"/>
  <c r="T59" i="3"/>
  <c r="S58" i="3"/>
  <c r="S70" i="3"/>
  <c r="T98" i="3"/>
  <c r="S97" i="3"/>
  <c r="T97" i="3" s="1"/>
  <c r="T107" i="3"/>
  <c r="S106" i="3"/>
  <c r="T127" i="3"/>
  <c r="T143" i="3"/>
  <c r="T160" i="3"/>
  <c r="S159" i="3"/>
  <c r="T194" i="3"/>
  <c r="T26" i="3"/>
  <c r="T69" i="3"/>
  <c r="S68" i="3"/>
  <c r="T34" i="3"/>
  <c r="S33" i="3"/>
  <c r="T33" i="3" s="1"/>
  <c r="T54" i="3"/>
  <c r="S53" i="3"/>
  <c r="S78" i="3"/>
  <c r="T78" i="3" s="1"/>
  <c r="T94" i="3"/>
  <c r="S93" i="3"/>
  <c r="T93" i="3" s="1"/>
  <c r="T149" i="3"/>
  <c r="T166" i="3"/>
  <c r="S165" i="3"/>
  <c r="T165" i="3" s="1"/>
  <c r="T222" i="3"/>
  <c r="S221" i="3"/>
  <c r="S220" i="3" s="1"/>
  <c r="T30" i="3"/>
  <c r="T71" i="3"/>
  <c r="U20" i="4"/>
  <c r="V20" i="4" s="1"/>
  <c r="K20" i="5"/>
  <c r="U192" i="4"/>
  <c r="V192" i="4" s="1"/>
  <c r="E192" i="5"/>
  <c r="K192" i="5" s="1"/>
  <c r="E168" i="5"/>
  <c r="U168" i="4"/>
  <c r="V168" i="4" s="1"/>
  <c r="U158" i="4"/>
  <c r="V158" i="4" s="1"/>
  <c r="E158" i="5"/>
  <c r="K158" i="5" s="1"/>
  <c r="U191" i="4"/>
  <c r="V191" i="4" s="1"/>
  <c r="E191" i="5"/>
  <c r="K191" i="5" s="1"/>
  <c r="E231" i="5"/>
  <c r="K231" i="5" s="1"/>
  <c r="U231" i="4"/>
  <c r="E56" i="5"/>
  <c r="U56" i="4"/>
  <c r="E167" i="5"/>
  <c r="T247" i="3"/>
  <c r="S246" i="3"/>
  <c r="T246" i="3" s="1"/>
  <c r="J299" i="3"/>
  <c r="I299" i="3"/>
  <c r="E7" i="5"/>
  <c r="U7" i="4"/>
  <c r="E11" i="5"/>
  <c r="K11" i="5" s="1"/>
  <c r="U11" i="4"/>
  <c r="V11" i="4" s="1"/>
  <c r="T13" i="3"/>
  <c r="I280" i="5"/>
  <c r="J280" i="5" s="1"/>
  <c r="I289" i="5"/>
  <c r="J289" i="5" s="1"/>
  <c r="K168" i="5"/>
  <c r="T256" i="3"/>
  <c r="T236" i="3"/>
  <c r="S232" i="3"/>
  <c r="T167" i="4"/>
  <c r="H167" i="5" s="1"/>
  <c r="K167" i="5" s="1"/>
  <c r="T169" i="3"/>
  <c r="L52" i="4"/>
  <c r="F52" i="5" s="1"/>
  <c r="T52" i="4"/>
  <c r="K56" i="5"/>
  <c r="H52" i="4"/>
  <c r="P52" i="4"/>
  <c r="G7" i="5"/>
  <c r="V97" i="4"/>
  <c r="V142" i="4"/>
  <c r="V78" i="4"/>
  <c r="V220" i="4"/>
  <c r="V221" i="4"/>
  <c r="V249" i="4"/>
  <c r="V211" i="4"/>
  <c r="H299" i="4"/>
  <c r="E299" i="5" s="1"/>
  <c r="V289" i="4"/>
  <c r="T221" i="3"/>
  <c r="T215" i="3"/>
  <c r="T178" i="3"/>
  <c r="S171" i="3"/>
  <c r="T171" i="3" s="1"/>
  <c r="T62" i="3"/>
  <c r="T58" i="3"/>
  <c r="S15" i="3"/>
  <c r="T15" i="3" s="1"/>
  <c r="T8" i="3"/>
  <c r="T70" i="3"/>
  <c r="T106" i="3"/>
  <c r="S199" i="3"/>
  <c r="T199" i="3" s="1"/>
  <c r="T211" i="3"/>
  <c r="T53" i="3"/>
  <c r="T29" i="3"/>
  <c r="T21" i="3"/>
  <c r="T68" i="3"/>
  <c r="T9" i="3"/>
  <c r="E192" i="3"/>
  <c r="E191" i="3" s="1"/>
  <c r="E288" i="3"/>
  <c r="E158" i="3"/>
  <c r="E231" i="3"/>
  <c r="E20" i="3"/>
  <c r="E7" i="3" s="1"/>
  <c r="E56" i="3"/>
  <c r="T46" i="3" l="1"/>
  <c r="S20" i="3"/>
  <c r="S289" i="3"/>
  <c r="S288" i="3" s="1"/>
  <c r="T290" i="3"/>
  <c r="T159" i="3"/>
  <c r="S168" i="3"/>
  <c r="S167" i="3" s="1"/>
  <c r="T167" i="3" s="1"/>
  <c r="S193" i="3"/>
  <c r="U167" i="4"/>
  <c r="V167" i="4" s="1"/>
  <c r="E52" i="5"/>
  <c r="U52" i="4"/>
  <c r="S12" i="3"/>
  <c r="S11" i="3" s="1"/>
  <c r="S7" i="3" s="1"/>
  <c r="K7" i="5"/>
  <c r="I288" i="5"/>
  <c r="J288" i="5" s="1"/>
  <c r="I279" i="5"/>
  <c r="J279" i="5" s="1"/>
  <c r="L299" i="4"/>
  <c r="F299" i="5" s="1"/>
  <c r="H52" i="5"/>
  <c r="T299" i="4"/>
  <c r="H299" i="5" s="1"/>
  <c r="P299" i="4"/>
  <c r="G299" i="5" s="1"/>
  <c r="G52" i="5"/>
  <c r="V7" i="4"/>
  <c r="V288" i="4"/>
  <c r="V231" i="4"/>
  <c r="V56" i="4"/>
  <c r="T220" i="3"/>
  <c r="T20" i="3"/>
  <c r="T232" i="3"/>
  <c r="T289" i="3"/>
  <c r="E52" i="3"/>
  <c r="E299" i="3" s="1"/>
  <c r="S192" i="3" l="1"/>
  <c r="T193" i="3"/>
  <c r="T12" i="3"/>
  <c r="T11" i="3"/>
  <c r="K52" i="5"/>
  <c r="I278" i="5"/>
  <c r="J278" i="5" s="1"/>
  <c r="K299" i="5"/>
  <c r="V52" i="4"/>
  <c r="V299" i="4" s="1"/>
  <c r="U299" i="4"/>
  <c r="S152" i="3"/>
  <c r="T152" i="3" l="1"/>
  <c r="S148" i="3"/>
  <c r="S142" i="3" s="1"/>
  <c r="T142" i="3" s="1"/>
  <c r="S191" i="3"/>
  <c r="T191" i="3" s="1"/>
  <c r="T192" i="3"/>
  <c r="I277" i="5"/>
  <c r="J277" i="5" s="1"/>
  <c r="T148" i="3"/>
  <c r="I276" i="5" l="1"/>
  <c r="J276" i="5" s="1"/>
  <c r="I275" i="5" l="1"/>
  <c r="J275" i="5" s="1"/>
  <c r="I274" i="5" l="1"/>
  <c r="J274" i="5" s="1"/>
  <c r="I273" i="5" l="1"/>
  <c r="J273" i="5" s="1"/>
  <c r="I272" i="5" l="1"/>
  <c r="J272" i="5" s="1"/>
  <c r="I271" i="5" l="1"/>
  <c r="J271" i="5" s="1"/>
  <c r="T168" i="3"/>
  <c r="S139" i="3"/>
  <c r="T139" i="3" l="1"/>
  <c r="S138" i="3"/>
  <c r="T138" i="3" s="1"/>
  <c r="I270" i="5"/>
  <c r="J270" i="5" s="1"/>
  <c r="S164" i="3"/>
  <c r="S135" i="3"/>
  <c r="T164" i="3" l="1"/>
  <c r="S163" i="3"/>
  <c r="T135" i="3"/>
  <c r="S123" i="3"/>
  <c r="I269" i="5"/>
  <c r="J269" i="5" s="1"/>
  <c r="T163" i="3"/>
  <c r="T7" i="3"/>
  <c r="T123" i="3" l="1"/>
  <c r="S56" i="3"/>
  <c r="I268" i="5"/>
  <c r="J268" i="5" s="1"/>
  <c r="S162" i="3"/>
  <c r="T162" i="3" l="1"/>
  <c r="S161" i="3"/>
  <c r="S158" i="3" s="1"/>
  <c r="S52" i="3"/>
  <c r="T56" i="3"/>
  <c r="I267" i="5"/>
  <c r="J267" i="5" s="1"/>
  <c r="T161" i="3"/>
  <c r="I266" i="5" l="1"/>
  <c r="J266" i="5" s="1"/>
  <c r="T158" i="3"/>
  <c r="T52" i="3"/>
  <c r="I265" i="5" l="1"/>
  <c r="J265" i="5" s="1"/>
  <c r="T288" i="3"/>
  <c r="I264" i="5" l="1"/>
  <c r="J264" i="5" s="1"/>
  <c r="S283" i="3"/>
  <c r="T283" i="3" l="1"/>
  <c r="S249" i="3"/>
  <c r="I263" i="5"/>
  <c r="J263" i="5" s="1"/>
  <c r="S231" i="3" l="1"/>
  <c r="T249" i="3"/>
  <c r="I262" i="5"/>
  <c r="J262" i="5" s="1"/>
  <c r="S299" i="3" l="1"/>
  <c r="T231" i="3"/>
  <c r="T299" i="3" s="1"/>
  <c r="I261" i="5"/>
  <c r="J261" i="5" s="1"/>
  <c r="I260" i="5" l="1"/>
  <c r="J260" i="5" s="1"/>
  <c r="I259" i="5" l="1"/>
  <c r="J259" i="5" s="1"/>
  <c r="I258" i="5" l="1"/>
  <c r="J258" i="5" s="1"/>
  <c r="I257" i="5" l="1"/>
  <c r="J257" i="5" s="1"/>
  <c r="I255" i="5" l="1"/>
  <c r="J255" i="5" s="1"/>
  <c r="I254" i="5" l="1"/>
  <c r="J254" i="5" s="1"/>
  <c r="I253" i="5" l="1"/>
  <c r="J253" i="5" s="1"/>
  <c r="I252" i="5" l="1"/>
  <c r="J252" i="5" s="1"/>
  <c r="I251" i="5" l="1"/>
  <c r="J251" i="5" s="1"/>
  <c r="I250" i="5" l="1"/>
  <c r="I249" i="5" l="1"/>
  <c r="J249" i="5" s="1"/>
  <c r="J250" i="5"/>
  <c r="I248" i="5"/>
  <c r="J248" i="5" s="1"/>
  <c r="I247" i="5" l="1"/>
  <c r="I246" i="5" l="1"/>
  <c r="J246" i="5" s="1"/>
  <c r="J247" i="5"/>
  <c r="I245" i="5"/>
  <c r="J245" i="5" s="1"/>
  <c r="I244" i="5" l="1"/>
  <c r="J244" i="5" s="1"/>
  <c r="I243" i="5" l="1"/>
  <c r="J243" i="5" s="1"/>
  <c r="I242" i="5" l="1"/>
  <c r="J242" i="5" s="1"/>
  <c r="I241" i="5" l="1"/>
  <c r="J241" i="5" s="1"/>
  <c r="I240" i="5" l="1"/>
  <c r="J240" i="5" s="1"/>
  <c r="I239" i="5" l="1"/>
  <c r="J239" i="5" s="1"/>
  <c r="I238" i="5" l="1"/>
  <c r="J238" i="5" s="1"/>
  <c r="I237" i="5" l="1"/>
  <c r="J237" i="5" s="1"/>
  <c r="I235" i="5" l="1"/>
  <c r="J235" i="5" s="1"/>
  <c r="I234" i="5" l="1"/>
  <c r="J234" i="5" s="1"/>
  <c r="I233" i="5" l="1"/>
  <c r="J233" i="5" l="1"/>
  <c r="I232" i="5"/>
  <c r="I230" i="5"/>
  <c r="J230" i="5" s="1"/>
  <c r="J232" i="5" l="1"/>
  <c r="I231" i="5"/>
  <c r="J231" i="5" s="1"/>
  <c r="I229" i="5"/>
  <c r="J229" i="5" s="1"/>
  <c r="I228" i="5" l="1"/>
  <c r="J228" i="5" s="1"/>
  <c r="I227" i="5" l="1"/>
  <c r="J227" i="5" s="1"/>
  <c r="I226" i="5" l="1"/>
  <c r="J226" i="5" s="1"/>
  <c r="I225" i="5" l="1"/>
  <c r="J225" i="5" s="1"/>
  <c r="I224" i="5" l="1"/>
  <c r="J224" i="5" s="1"/>
  <c r="I223" i="5" l="1"/>
  <c r="J223" i="5" s="1"/>
  <c r="I222" i="5" l="1"/>
  <c r="I221" i="5" l="1"/>
  <c r="J222" i="5"/>
  <c r="I219" i="5"/>
  <c r="J219" i="5" s="1"/>
  <c r="I218" i="5" l="1"/>
  <c r="J218" i="5" s="1"/>
  <c r="I220" i="5"/>
  <c r="J220" i="5" s="1"/>
  <c r="J221" i="5"/>
  <c r="I217" i="5" l="1"/>
  <c r="J217" i="5" s="1"/>
  <c r="I216" i="5" l="1"/>
  <c r="I215" i="5" l="1"/>
  <c r="J215" i="5" s="1"/>
  <c r="J216" i="5"/>
  <c r="I214" i="5"/>
  <c r="J214" i="5" s="1"/>
  <c r="I213" i="5" l="1"/>
  <c r="J213" i="5" s="1"/>
  <c r="I212" i="5" l="1"/>
  <c r="J212" i="5" l="1"/>
  <c r="I211" i="5"/>
  <c r="J211" i="5" s="1"/>
  <c r="I210" i="5"/>
  <c r="J210" i="5" s="1"/>
  <c r="I209" i="5" l="1"/>
  <c r="J209" i="5" s="1"/>
  <c r="I208" i="5" l="1"/>
  <c r="J208" i="5" s="1"/>
  <c r="I207" i="5" l="1"/>
  <c r="J207" i="5" s="1"/>
  <c r="I206" i="5" l="1"/>
  <c r="J206" i="5" s="1"/>
  <c r="I205" i="5" l="1"/>
  <c r="J205" i="5" s="1"/>
  <c r="I204" i="5" l="1"/>
  <c r="J204" i="5" s="1"/>
  <c r="I203" i="5" l="1"/>
  <c r="J203" i="5" s="1"/>
  <c r="I202" i="5" l="1"/>
  <c r="J202" i="5" l="1"/>
  <c r="I201" i="5"/>
  <c r="J201" i="5" s="1"/>
  <c r="I200" i="5"/>
  <c r="J200" i="5" s="1"/>
  <c r="I199" i="5" l="1"/>
  <c r="J199" i="5" s="1"/>
  <c r="I198" i="5" l="1"/>
  <c r="J198" i="5" s="1"/>
  <c r="I197" i="5" l="1"/>
  <c r="J197" i="5" s="1"/>
  <c r="I196" i="5" l="1"/>
  <c r="J196" i="5" s="1"/>
  <c r="I195" i="5" l="1"/>
  <c r="J195" i="5" s="1"/>
  <c r="I194" i="5" l="1"/>
  <c r="J194" i="5" l="1"/>
  <c r="I193" i="5"/>
  <c r="I188" i="5"/>
  <c r="J188" i="5" s="1"/>
  <c r="I187" i="5" l="1"/>
  <c r="J187" i="5" s="1"/>
  <c r="J193" i="5"/>
  <c r="I192" i="5"/>
  <c r="I191" i="5" l="1"/>
  <c r="J191" i="5" s="1"/>
  <c r="J192" i="5"/>
  <c r="I186" i="5"/>
  <c r="J186" i="5" s="1"/>
  <c r="I185" i="5" l="1"/>
  <c r="J185" i="5" s="1"/>
  <c r="I184" i="5" l="1"/>
  <c r="J184" i="5" s="1"/>
  <c r="I183" i="5" l="1"/>
  <c r="J183" i="5" s="1"/>
  <c r="I182" i="5" l="1"/>
  <c r="J182" i="5" s="1"/>
  <c r="I181" i="5" l="1"/>
  <c r="J181" i="5" s="1"/>
  <c r="I180" i="5" l="1"/>
  <c r="J180" i="5" s="1"/>
  <c r="I179" i="5" l="1"/>
  <c r="J179" i="5" l="1"/>
  <c r="I178" i="5"/>
  <c r="J178" i="5" s="1"/>
  <c r="I177" i="5"/>
  <c r="J177" i="5" s="1"/>
  <c r="I176" i="5" l="1"/>
  <c r="J176" i="5" s="1"/>
  <c r="I175" i="5" l="1"/>
  <c r="J175" i="5" s="1"/>
  <c r="I174" i="5" l="1"/>
  <c r="J174" i="5" s="1"/>
  <c r="I173" i="5" l="1"/>
  <c r="J173" i="5" s="1"/>
  <c r="I172" i="5" l="1"/>
  <c r="J172" i="5" s="1"/>
  <c r="I171" i="5" l="1"/>
  <c r="I168" i="5" l="1"/>
  <c r="J171" i="5"/>
  <c r="I166" i="5"/>
  <c r="J166" i="5" l="1"/>
  <c r="I165" i="5"/>
  <c r="J165" i="5" s="1"/>
  <c r="I164" i="5"/>
  <c r="I167" i="5"/>
  <c r="J167" i="5" s="1"/>
  <c r="J168" i="5"/>
  <c r="J164" i="5" l="1"/>
  <c r="I163" i="5"/>
  <c r="J163" i="5" s="1"/>
  <c r="I162" i="5"/>
  <c r="I161" i="5" l="1"/>
  <c r="J161" i="5" s="1"/>
  <c r="J162" i="5"/>
  <c r="I160" i="5"/>
  <c r="I159" i="5" l="1"/>
  <c r="J160" i="5"/>
  <c r="I157" i="5"/>
  <c r="J157" i="5" s="1"/>
  <c r="I156" i="5" l="1"/>
  <c r="J156" i="5" s="1"/>
  <c r="J159" i="5"/>
  <c r="I158" i="5"/>
  <c r="J158" i="5" s="1"/>
  <c r="I155" i="5" l="1"/>
  <c r="J155" i="5" s="1"/>
  <c r="I154" i="5" l="1"/>
  <c r="J154" i="5" s="1"/>
  <c r="I153" i="5" l="1"/>
  <c r="J153" i="5" s="1"/>
  <c r="I152" i="5" l="1"/>
  <c r="J152" i="5" s="1"/>
  <c r="I151" i="5" l="1"/>
  <c r="J151" i="5" s="1"/>
  <c r="I150" i="5" l="1"/>
  <c r="J150" i="5" s="1"/>
  <c r="I149" i="5" l="1"/>
  <c r="J149" i="5" l="1"/>
  <c r="I148" i="5"/>
  <c r="J148" i="5" s="1"/>
  <c r="I147" i="5"/>
  <c r="J147" i="5" s="1"/>
  <c r="I146" i="5" l="1"/>
  <c r="J146" i="5" s="1"/>
  <c r="I145" i="5" l="1"/>
  <c r="J145" i="5" s="1"/>
  <c r="I144" i="5" l="1"/>
  <c r="J144" i="5" s="1"/>
  <c r="I143" i="5" l="1"/>
  <c r="I142" i="5" l="1"/>
  <c r="J142" i="5" s="1"/>
  <c r="J143" i="5"/>
  <c r="I141" i="5"/>
  <c r="J141" i="5" s="1"/>
  <c r="I140" i="5" l="1"/>
  <c r="J140" i="5" s="1"/>
  <c r="I139" i="5" l="1"/>
  <c r="J139" i="5" l="1"/>
  <c r="I138" i="5"/>
  <c r="J138" i="5" s="1"/>
  <c r="I137" i="5"/>
  <c r="J137" i="5" s="1"/>
  <c r="I136" i="5" l="1"/>
  <c r="J136" i="5" s="1"/>
  <c r="I135" i="5" l="1"/>
  <c r="J135" i="5" s="1"/>
  <c r="I134" i="5" l="1"/>
  <c r="J134" i="5" s="1"/>
  <c r="I133" i="5" l="1"/>
  <c r="J133" i="5" s="1"/>
  <c r="I132" i="5" l="1"/>
  <c r="J132" i="5" s="1"/>
  <c r="I131" i="5" l="1"/>
  <c r="J131" i="5" s="1"/>
  <c r="I130" i="5" l="1"/>
  <c r="J130" i="5" s="1"/>
  <c r="I129" i="5" l="1"/>
  <c r="J129" i="5" s="1"/>
  <c r="I128" i="5" l="1"/>
  <c r="J128" i="5" s="1"/>
  <c r="I127" i="5" l="1"/>
  <c r="J127" i="5" l="1"/>
  <c r="I123" i="5"/>
  <c r="J123" i="5" s="1"/>
  <c r="I122" i="5"/>
  <c r="J122" i="5" s="1"/>
  <c r="I121" i="5" l="1"/>
  <c r="J121" i="5" s="1"/>
  <c r="I120" i="5" l="1"/>
  <c r="J120" i="5" s="1"/>
  <c r="I119" i="5" l="1"/>
  <c r="J119" i="5" s="1"/>
  <c r="I118" i="5" l="1"/>
  <c r="J118" i="5" s="1"/>
  <c r="I117" i="5" l="1"/>
  <c r="J117" i="5" s="1"/>
  <c r="I116" i="5" l="1"/>
  <c r="J116" i="5" s="1"/>
  <c r="I115" i="5" l="1"/>
  <c r="J115" i="5" s="1"/>
  <c r="I114" i="5" l="1"/>
  <c r="J114" i="5" s="1"/>
  <c r="I113" i="5" l="1"/>
  <c r="J113" i="5" s="1"/>
  <c r="I112" i="5" l="1"/>
  <c r="J112" i="5" s="1"/>
  <c r="I111" i="5" l="1"/>
  <c r="J111" i="5" s="1"/>
  <c r="I110" i="5" l="1"/>
  <c r="J110" i="5" s="1"/>
  <c r="I109" i="5" l="1"/>
  <c r="J109" i="5" s="1"/>
  <c r="I108" i="5" l="1"/>
  <c r="J108" i="5" s="1"/>
  <c r="I107" i="5" l="1"/>
  <c r="J107" i="5" l="1"/>
  <c r="I106" i="5"/>
  <c r="J106" i="5" s="1"/>
  <c r="I105" i="5"/>
  <c r="J105" i="5" s="1"/>
  <c r="I104" i="5" l="1"/>
  <c r="J104" i="5" s="1"/>
  <c r="I103" i="5" l="1"/>
  <c r="J103" i="5" s="1"/>
  <c r="I102" i="5" l="1"/>
  <c r="J102" i="5" s="1"/>
  <c r="I101" i="5" l="1"/>
  <c r="J101" i="5" s="1"/>
  <c r="I100" i="5" l="1"/>
  <c r="J100" i="5" s="1"/>
  <c r="I99" i="5" l="1"/>
  <c r="J99" i="5" s="1"/>
  <c r="I98" i="5" l="1"/>
  <c r="J98" i="5" l="1"/>
  <c r="I97" i="5"/>
  <c r="J97" i="5" s="1"/>
  <c r="I96" i="5"/>
  <c r="J96" i="5" s="1"/>
  <c r="I95" i="5" l="1"/>
  <c r="J95" i="5" s="1"/>
  <c r="I94" i="5" l="1"/>
  <c r="J94" i="5" l="1"/>
  <c r="I93" i="5"/>
  <c r="J93" i="5" s="1"/>
  <c r="I92" i="5"/>
  <c r="J92" i="5" s="1"/>
  <c r="I91" i="5" l="1"/>
  <c r="J91" i="5" s="1"/>
  <c r="I90" i="5" l="1"/>
  <c r="J90" i="5" s="1"/>
  <c r="I89" i="5" l="1"/>
  <c r="J89" i="5" s="1"/>
  <c r="I88" i="5" l="1"/>
  <c r="J88" i="5" s="1"/>
  <c r="I87" i="5" l="1"/>
  <c r="J87" i="5" s="1"/>
  <c r="I86" i="5" l="1"/>
  <c r="J86" i="5" s="1"/>
  <c r="I85" i="5" l="1"/>
  <c r="J85" i="5" s="1"/>
  <c r="I84" i="5" l="1"/>
  <c r="J84" i="5" s="1"/>
  <c r="I83" i="5" l="1"/>
  <c r="J83" i="5" s="1"/>
  <c r="I82" i="5" l="1"/>
  <c r="J82" i="5" s="1"/>
  <c r="I81" i="5" l="1"/>
  <c r="J81" i="5" s="1"/>
  <c r="I80" i="5" l="1"/>
  <c r="J80" i="5" s="1"/>
  <c r="I79" i="5" l="1"/>
  <c r="I78" i="5" l="1"/>
  <c r="J78" i="5" s="1"/>
  <c r="J79" i="5"/>
  <c r="I77" i="5"/>
  <c r="J77" i="5" s="1"/>
  <c r="I76" i="5" l="1"/>
  <c r="J76" i="5" s="1"/>
  <c r="I75" i="5" l="1"/>
  <c r="J75" i="5" s="1"/>
  <c r="I74" i="5" l="1"/>
  <c r="J74" i="5" s="1"/>
  <c r="I73" i="5" l="1"/>
  <c r="J73" i="5" s="1"/>
  <c r="I72" i="5" l="1"/>
  <c r="J72" i="5" s="1"/>
  <c r="I71" i="5" l="1"/>
  <c r="J71" i="5" l="1"/>
  <c r="I70" i="5"/>
  <c r="J70" i="5" s="1"/>
  <c r="I69" i="5"/>
  <c r="J69" i="5" l="1"/>
  <c r="I68" i="5"/>
  <c r="J68" i="5" s="1"/>
  <c r="I67" i="5"/>
  <c r="J67" i="5" l="1"/>
  <c r="I66" i="5"/>
  <c r="J66" i="5" s="1"/>
  <c r="I65" i="5"/>
  <c r="J65" i="5" s="1"/>
  <c r="I64" i="5" l="1"/>
  <c r="J64" i="5" s="1"/>
  <c r="I63" i="5" l="1"/>
  <c r="J63" i="5" l="1"/>
  <c r="I62" i="5"/>
  <c r="J62" i="5" s="1"/>
  <c r="I61" i="5"/>
  <c r="J61" i="5" s="1"/>
  <c r="I60" i="5" l="1"/>
  <c r="J60" i="5" s="1"/>
  <c r="I59" i="5" l="1"/>
  <c r="J59" i="5" l="1"/>
  <c r="I58" i="5"/>
  <c r="J58" i="5" s="1"/>
  <c r="I57" i="5"/>
  <c r="J57" i="5" l="1"/>
  <c r="I56" i="5"/>
  <c r="J56" i="5" s="1"/>
  <c r="I55" i="5"/>
  <c r="J55" i="5" s="1"/>
  <c r="I54" i="5" l="1"/>
  <c r="J54" i="5" l="1"/>
  <c r="I53" i="5"/>
  <c r="I51" i="5"/>
  <c r="J51" i="5" s="1"/>
  <c r="J53" i="5" l="1"/>
  <c r="I52" i="5"/>
  <c r="J52" i="5" s="1"/>
  <c r="I50" i="5"/>
  <c r="J50" i="5" s="1"/>
  <c r="I49" i="5" l="1"/>
  <c r="J49" i="5" s="1"/>
  <c r="I48" i="5" l="1"/>
  <c r="J48" i="5" s="1"/>
  <c r="I47" i="5" l="1"/>
  <c r="J47" i="5" l="1"/>
  <c r="I46" i="5"/>
  <c r="I36" i="5"/>
  <c r="J36" i="5" s="1"/>
  <c r="I35" i="5" l="1"/>
  <c r="J35" i="5" s="1"/>
  <c r="I45" i="5"/>
  <c r="J45" i="5" s="1"/>
  <c r="J46" i="5"/>
  <c r="I34" i="5" l="1"/>
  <c r="I33" i="5" l="1"/>
  <c r="J33" i="5" s="1"/>
  <c r="J34" i="5"/>
  <c r="I32" i="5"/>
  <c r="J32" i="5" s="1"/>
  <c r="I31" i="5" l="1"/>
  <c r="J31" i="5" s="1"/>
  <c r="I30" i="5" l="1"/>
  <c r="J30" i="5" l="1"/>
  <c r="I29" i="5"/>
  <c r="J29" i="5" s="1"/>
  <c r="I28" i="5"/>
  <c r="J28" i="5" s="1"/>
  <c r="I27" i="5" l="1"/>
  <c r="J27" i="5" s="1"/>
  <c r="I26" i="5" l="1"/>
  <c r="I25" i="5" l="1"/>
  <c r="J25" i="5" s="1"/>
  <c r="J26" i="5"/>
  <c r="I24" i="5"/>
  <c r="J24" i="5" s="1"/>
  <c r="I23" i="5" l="1"/>
  <c r="J23" i="5" s="1"/>
  <c r="I22" i="5" l="1"/>
  <c r="I21" i="5" l="1"/>
  <c r="J22" i="5"/>
  <c r="I19" i="5"/>
  <c r="J19" i="5" s="1"/>
  <c r="I18" i="5" l="1"/>
  <c r="J18" i="5" s="1"/>
  <c r="J21" i="5"/>
  <c r="I20" i="5"/>
  <c r="J20" i="5" s="1"/>
  <c r="I17" i="5" l="1"/>
  <c r="J17" i="5" s="1"/>
  <c r="I16" i="5" l="1"/>
  <c r="J16" i="5" s="1"/>
  <c r="I15" i="5" l="1"/>
  <c r="J15" i="5" s="1"/>
  <c r="I14" i="5" l="1"/>
  <c r="J14" i="5" s="1"/>
  <c r="I13" i="5" l="1"/>
  <c r="J13" i="5" l="1"/>
  <c r="I12" i="5"/>
  <c r="I10" i="5"/>
  <c r="J10" i="5" s="1"/>
  <c r="I9" i="5" l="1"/>
  <c r="J12" i="5"/>
  <c r="I11" i="5"/>
  <c r="J11" i="5" s="1"/>
  <c r="I8" i="5" l="1"/>
  <c r="J9" i="5"/>
  <c r="J8" i="5" l="1"/>
  <c r="I7" i="5"/>
  <c r="J7" i="5" l="1"/>
  <c r="J299" i="5" s="1"/>
  <c r="I299" i="5"/>
</calcChain>
</file>

<file path=xl/sharedStrings.xml><?xml version="1.0" encoding="utf-8"?>
<sst xmlns="http://schemas.openxmlformats.org/spreadsheetml/2006/main" count="1584" uniqueCount="308">
  <si>
    <t>MUNICIPIO DE GUAYMAS, SONORA</t>
  </si>
  <si>
    <t>CLAVE</t>
  </si>
  <si>
    <t>CAPITULO Y 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</si>
  <si>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</si>
  <si>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</si>
  <si>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</si>
  <si>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</si>
  <si>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</si>
  <si>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</si>
  <si>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</si>
  <si>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</si>
  <si>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</si>
  <si>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</si>
  <si>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</si>
  <si>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r>
      <t>Impuestos</t>
    </r>
    <r>
      <rPr>
        <sz val="11"/>
        <color theme="1"/>
        <rFont val="Arial"/>
        <family val="2"/>
      </rPr>
      <t xml:space="preserve"> </t>
    </r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</si>
  <si>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</si>
  <si>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</si>
  <si>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</si>
  <si>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</si>
  <si>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</si>
  <si>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</si>
  <si>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</si>
  <si>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</si>
  <si>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>3.- Predial Rústico</t>
  </si>
  <si>
    <t>4.- Recuperación de rezagos rústico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</si>
  <si>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</si>
  <si>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</si>
  <si>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</si>
  <si>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</si>
  <si>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</si>
  <si>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</si>
  <si>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</si>
  <si>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</si>
  <si>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</si>
  <si>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</si>
  <si>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</si>
  <si>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</si>
  <si>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</si>
  <si>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</si>
  <si>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</si>
  <si>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</si>
  <si>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</si>
  <si>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</si>
  <si>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</si>
  <si>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</si>
  <si>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</si>
  <si>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</si>
  <si>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r>
      <t>Contribuciones de Mejoras</t>
    </r>
    <r>
      <rPr>
        <sz val="11"/>
        <color theme="1"/>
        <rFont val="Arial"/>
        <family val="2"/>
      </rPr>
      <t xml:space="preserve"> </t>
    </r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</si>
  <si>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</si>
  <si>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</si>
  <si>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</si>
  <si>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</si>
  <si>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</si>
  <si>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</si>
  <si>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r>
      <t>Derechos</t>
    </r>
    <r>
      <rPr>
        <sz val="11"/>
        <color theme="1"/>
        <rFont val="Arial"/>
        <family val="2"/>
      </rPr>
      <t xml:space="preserve"> </t>
    </r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</si>
  <si>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</si>
  <si>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</si>
  <si>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</si>
  <si>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</si>
  <si>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</si>
  <si>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</si>
  <si>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</si>
  <si>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</si>
  <si>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</si>
  <si>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</si>
  <si>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</si>
  <si>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</si>
  <si>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</si>
  <si>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</si>
  <si>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</si>
  <si>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</si>
  <si>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</si>
  <si>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</si>
  <si>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</si>
  <si>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</si>
  <si>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</si>
  <si>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</si>
  <si>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</si>
  <si>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</si>
  <si>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</si>
  <si>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</si>
  <si>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</si>
  <si>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</si>
  <si>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</si>
  <si>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</si>
  <si>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</si>
  <si>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</si>
  <si>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</si>
  <si>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</si>
  <si>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</si>
  <si>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</si>
  <si>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</si>
  <si>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</si>
  <si>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</si>
  <si>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</si>
  <si>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</si>
  <si>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</si>
  <si>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</si>
  <si>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</si>
  <si>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</si>
  <si>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</si>
  <si>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</si>
  <si>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</si>
  <si>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</si>
  <si>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</si>
  <si>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</si>
  <si>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</si>
  <si>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</si>
  <si>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</si>
  <si>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</si>
  <si>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</si>
  <si>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</si>
  <si>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</si>
  <si>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</si>
  <si>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</si>
  <si>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</si>
  <si>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</si>
  <si>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</si>
  <si>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</si>
  <si>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</si>
  <si>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</si>
  <si>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</si>
  <si>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</si>
  <si>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</si>
  <si>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>16.- Fábrica de cerveza artesanal</t>
  </si>
  <si>
    <t xml:space="preserve">Por la expedición de autorizaciones eventuales por día (eventos sociales)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</si>
  <si>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</si>
  <si>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</si>
  <si>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</si>
  <si>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</si>
  <si>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</si>
  <si>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</si>
  <si>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</si>
  <si>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</si>
  <si>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</si>
  <si>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</si>
  <si>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</si>
  <si>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</si>
  <si>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</si>
  <si>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</si>
  <si>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</si>
  <si>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</si>
  <si>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</si>
  <si>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</si>
  <si>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</si>
  <si>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</si>
  <si>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</si>
  <si>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</si>
  <si>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d) Anuencia comercio Ambulante en playas y Zona Federal Marítimo Terrestre</t>
  </si>
  <si>
    <t>7.- Constancia de notario arraigo</t>
  </si>
  <si>
    <t>8.- Fe de hechos de embarcaciones pesqueras menores</t>
  </si>
  <si>
    <t>9.- Constancia de trámite de anuencia municipal</t>
  </si>
  <si>
    <t>10.- Certificado de no adeudo de contribuciones municipales</t>
  </si>
  <si>
    <t>11.- Servicios relacionados con el acceso a la información pública.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</si>
  <si>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</si>
  <si>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</si>
  <si>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</si>
  <si>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</si>
  <si>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</si>
  <si>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r>
      <t>Productos</t>
    </r>
    <r>
      <rPr>
        <sz val="11"/>
        <color theme="1"/>
        <rFont val="Arial"/>
        <family val="2"/>
      </rPr>
      <t xml:space="preserve"> </t>
    </r>
  </si>
  <si>
    <t xml:space="preserve">Productos de Tipo Corriente </t>
  </si>
  <si>
    <t xml:space="preserve">Enajenación onerosa de bienes inmuebles no sujetos a régimen de dominio público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</si>
  <si>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</si>
  <si>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</si>
  <si>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</si>
  <si>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</si>
  <si>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</si>
  <si>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</si>
  <si>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</si>
  <si>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</si>
  <si>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</si>
  <si>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</si>
  <si>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</si>
  <si>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</si>
  <si>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</si>
  <si>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</si>
  <si>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</si>
  <si>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</si>
  <si>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</si>
  <si>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</si>
  <si>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</si>
  <si>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>Productos de Capital</t>
  </si>
  <si>
    <r>
      <t>Aprovechamientos</t>
    </r>
    <r>
      <rPr>
        <sz val="11"/>
        <color theme="1"/>
        <rFont val="Arial"/>
        <family val="2"/>
      </rPr>
      <t xml:space="preserve"> </t>
    </r>
  </si>
  <si>
    <t xml:space="preserve">Aprovechamientos de Tipo Corriente </t>
  </si>
  <si>
    <t>1.- Policia</t>
  </si>
  <si>
    <t>2.- Transito</t>
  </si>
  <si>
    <t>3- Pleaneación y Control Urbano</t>
  </si>
  <si>
    <t>4- Multas de Ecología</t>
  </si>
  <si>
    <t>5 .- Multas de vendedores ambulantes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</si>
  <si>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</si>
  <si>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</si>
  <si>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</si>
  <si>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</si>
  <si>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</si>
  <si>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</si>
  <si>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</si>
  <si>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</si>
  <si>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</si>
  <si>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</si>
  <si>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</si>
  <si>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</si>
  <si>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>Aprovechamientos Patrimoniales</t>
  </si>
  <si>
    <t xml:space="preserve">Recuperación de inversiones productivas </t>
  </si>
  <si>
    <r>
      <t>Ingresos por Venta de Bienes y Servicios (Paramunicipales)</t>
    </r>
    <r>
      <rPr>
        <sz val="11"/>
        <color theme="1"/>
        <rFont val="Arial"/>
        <family val="2"/>
      </rPr>
      <t xml:space="preserve"> </t>
    </r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</si>
  <si>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</si>
  <si>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</si>
  <si>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</si>
  <si>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</si>
  <si>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</si>
  <si>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</si>
  <si>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</si>
  <si>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</si>
  <si>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</si>
  <si>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</si>
  <si>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r>
      <t>Participaciones y Aportaciones</t>
    </r>
    <r>
      <rPr>
        <sz val="11"/>
        <color theme="1"/>
        <rFont val="Arial"/>
        <family val="2"/>
      </rPr>
      <t xml:space="preserve"> </t>
    </r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</si>
  <si>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</si>
  <si>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</si>
  <si>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</si>
  <si>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</si>
  <si>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</si>
  <si>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>Fondo de impuesto especial sobre producción y seervicio a bebidas, alcohol y tabaco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</si>
  <si>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</si>
  <si>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</si>
  <si>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</si>
  <si>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>Fondo de fiscalización y recaudación.</t>
  </si>
  <si>
    <t>Fondo de IEPS a la gasolina y diesel Art. 2° A Fracción II</t>
  </si>
  <si>
    <t xml:space="preserve">0.136% de la recaudación federal participable </t>
  </si>
  <si>
    <t>Participación ISR Art. 3-B Ley de Coordinación Fiscal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</si>
  <si>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</si>
  <si>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</si>
  <si>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</si>
  <si>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</si>
  <si>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</si>
  <si>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</si>
  <si>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</si>
  <si>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</si>
  <si>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</si>
  <si>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</si>
  <si>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FORTASEG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</si>
  <si>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</si>
  <si>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</si>
  <si>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</si>
  <si>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</si>
  <si>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</si>
  <si>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</si>
  <si>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</si>
  <si>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</si>
  <si>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</si>
  <si>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</si>
  <si>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</si>
  <si>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</si>
  <si>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</si>
  <si>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>Programas Regionales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</si>
  <si>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</si>
  <si>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</si>
  <si>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</si>
  <si>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Programa Apartado Urbano (APAUR) </t>
  </si>
  <si>
    <t>Fondo de Operación de Obras Sonora SI</t>
  </si>
  <si>
    <r>
      <t>Transferencias, Asignaciones, Subsidios y Otras Ayudas</t>
    </r>
    <r>
      <rPr>
        <sz val="11"/>
        <color theme="1"/>
        <rFont val="Arial"/>
        <family val="2"/>
      </rPr>
      <t xml:space="preserve"> </t>
    </r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</si>
  <si>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</si>
  <si>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</si>
  <si>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</si>
  <si>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</si>
  <si>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</si>
  <si>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</si>
  <si>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</si>
  <si>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</si>
  <si>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Pensiones y Jubilaciones</t>
  </si>
  <si>
    <r>
      <t>TOTAL PRESUPUESTO</t>
    </r>
    <r>
      <rPr>
        <sz val="11"/>
        <color theme="1"/>
        <rFont val="Arial"/>
        <family val="2"/>
      </rPr>
      <t xml:space="preserve"> </t>
    </r>
  </si>
  <si>
    <t>TOTAL</t>
  </si>
  <si>
    <t>DICIEMBRE</t>
  </si>
  <si>
    <t>2 0 2 1</t>
  </si>
  <si>
    <t>PRESUPUESTO DE INGRESOS 2021</t>
  </si>
  <si>
    <t>PRESUPUESTO 2021</t>
  </si>
  <si>
    <t xml:space="preserve">1.- Exámen para obtención de licencia </t>
  </si>
  <si>
    <t xml:space="preserve">2.- Exámen para manejar para personas mayores de 16 y menores 18 años </t>
  </si>
  <si>
    <t>14.- Permiso o Concesiones Para Aprovechamineto de la Vía Pública.</t>
  </si>
  <si>
    <t>10.- Centro de eventos o salón de baile</t>
  </si>
  <si>
    <t>11.- Circos y juegos mecánicos</t>
  </si>
  <si>
    <t>12.- Exposiciones y/o modeladas con fines de lucro</t>
  </si>
  <si>
    <t xml:space="preserve">6.- Licencias y permisos especiales - anuencias </t>
  </si>
  <si>
    <t>1.- Policía</t>
  </si>
  <si>
    <t>2.- Tránsito</t>
  </si>
  <si>
    <t>6.- Multas por omisión en presentación de declaración Art. 22</t>
  </si>
  <si>
    <t>Fondo de impuesto especial sobre producción y servicio a bebidas, alcohol y tabaco.</t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</si>
  <si>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</si>
  <si>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</si>
  <si>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</si>
  <si>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</si>
  <si>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</si>
  <si>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</si>
  <si>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</si>
  <si>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</si>
  <si>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</si>
  <si>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</si>
  <si>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>Ramo 23: provisiones salariales y económicas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</si>
  <si>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</si>
  <si>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</si>
  <si>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</si>
  <si>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</si>
  <si>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 xml:space="preserve">CALENDARIZACION 2021 </t>
  </si>
  <si>
    <t xml:space="preserve">Enajenación onerosa de bienes muebles no sujetos a régimen de dominio público </t>
  </si>
  <si>
    <t>CAPITULO Y CONCEPTO 2020</t>
  </si>
  <si>
    <t>DIFERENCIA</t>
  </si>
  <si>
    <t>I TRIMESTRE</t>
  </si>
  <si>
    <t>II TRIMESTRE</t>
  </si>
  <si>
    <t>III TRIMESTRE</t>
  </si>
  <si>
    <t>IV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</si>
</sst>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Helvetica"/>
      <family val="2"/>
    </font>
    <font>
      <sz val="11"/>
      <name val="Arial"/>
      <family val="2"/>
    </font>
    <font>
      <sz val="11"/>
      <name val="Helvetica"/>
      <family val="2"/>
    </font>
    <font>
      <sz val="12"/>
      <color theme="1"/>
      <name val="Arial"/>
      <family val="2"/>
    </font>
    <font>
      <b/>
      <sz val="10"/>
      <color theme="1"/>
      <name val="Arial Black"/>
      <family val="2"/>
    </font>
    <font>
      <sz val="11"/>
      <color theme="1" tint="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42" fontId="3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3" fontId="5" fillId="0" borderId="0" xfId="1" applyNumberFormat="1" applyFont="1" applyBorder="1" applyAlignment="1">
      <alignment vertical="center"/>
    </xf>
    <xf numFmtId="0" fontId="6" fillId="0" borderId="0" xfId="0" applyFont="1" applyBorder="1"/>
    <xf numFmtId="3" fontId="3" fillId="0" borderId="0" xfId="1" applyNumberFormat="1" applyFont="1" applyBorder="1" applyAlignment="1">
      <alignment vertical="center"/>
    </xf>
    <xf numFmtId="0" fontId="6" fillId="0" borderId="0" xfId="0" applyFont="1" applyAlignment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4" fontId="7" fillId="0" borderId="9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9" xfId="0" applyFont="1" applyFill="1" applyBorder="1" applyAlignment="1">
      <alignment vertical="top" wrapText="1"/>
    </xf>
    <xf numFmtId="4" fontId="8" fillId="0" borderId="9" xfId="0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2" fontId="8" fillId="0" borderId="9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4" fontId="10" fillId="0" borderId="9" xfId="0" applyNumberFormat="1" applyFont="1" applyBorder="1" applyAlignment="1">
      <alignment horizontal="right" vertical="center" wrapText="1"/>
    </xf>
    <xf numFmtId="0" fontId="5" fillId="0" borderId="0" xfId="0" applyFont="1" applyFill="1" applyAlignment="1">
      <alignment horizontal="left" vertical="top" wrapText="1"/>
    </xf>
    <xf numFmtId="0" fontId="9" fillId="0" borderId="11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164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0" fontId="0" fillId="0" borderId="0" xfId="0" applyFill="1"/>
    <xf numFmtId="164" fontId="7" fillId="0" borderId="9" xfId="0" applyNumberFormat="1" applyFont="1" applyFill="1" applyBorder="1" applyAlignment="1">
      <alignment horizontal="right"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0" fontId="14" fillId="0" borderId="9" xfId="0" applyFont="1" applyBorder="1" applyAlignment="1">
      <alignment vertical="top" wrapText="1"/>
    </xf>
    <xf numFmtId="4" fontId="14" fillId="0" borderId="9" xfId="0" applyNumberFormat="1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0" fillId="0" borderId="0" xfId="0" applyFont="1"/>
    <xf numFmtId="4" fontId="8" fillId="0" borderId="9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center" vertical="top" wrapText="1"/>
    </xf>
    <xf numFmtId="4" fontId="4" fillId="0" borderId="9" xfId="0" applyNumberFormat="1" applyFont="1" applyBorder="1"/>
    <xf numFmtId="4" fontId="4" fillId="0" borderId="6" xfId="0" applyNumberFormat="1" applyFont="1" applyBorder="1"/>
    <xf numFmtId="0" fontId="0" fillId="0" borderId="0" xfId="0" applyBorder="1"/>
    <xf numFmtId="3" fontId="4" fillId="0" borderId="0" xfId="0" applyNumberFormat="1" applyFont="1" applyBorder="1"/>
    <xf numFmtId="0" fontId="8" fillId="0" borderId="14" xfId="0" applyFont="1" applyBorder="1" applyAlignment="1">
      <alignment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5" fillId="0" borderId="5" xfId="0" applyFont="1" applyFill="1" applyBorder="1" applyAlignment="1">
      <alignment horizontal="left" vertical="top" wrapText="1"/>
    </xf>
    <xf numFmtId="4" fontId="8" fillId="0" borderId="9" xfId="0" applyNumberFormat="1" applyFont="1" applyBorder="1" applyAlignment="1">
      <alignment horizontal="right" wrapText="1"/>
    </xf>
    <xf numFmtId="4" fontId="8" fillId="0" borderId="9" xfId="0" applyNumberFormat="1" applyFont="1" applyBorder="1" applyAlignment="1">
      <alignment wrapText="1"/>
    </xf>
    <xf numFmtId="4" fontId="7" fillId="0" borderId="9" xfId="0" applyNumberFormat="1" applyFont="1" applyBorder="1" applyAlignment="1">
      <alignment wrapText="1"/>
    </xf>
    <xf numFmtId="4" fontId="8" fillId="0" borderId="9" xfId="0" applyNumberFormat="1" applyFont="1" applyFill="1" applyBorder="1" applyAlignment="1">
      <alignment horizontal="right" wrapText="1"/>
    </xf>
    <xf numFmtId="4" fontId="10" fillId="0" borderId="9" xfId="0" applyNumberFormat="1" applyFont="1" applyBorder="1" applyAlignment="1">
      <alignment wrapText="1"/>
    </xf>
    <xf numFmtId="4" fontId="4" fillId="0" borderId="9" xfId="0" applyNumberFormat="1" applyFont="1" applyBorder="1" applyAlignment="1"/>
    <xf numFmtId="43" fontId="4" fillId="0" borderId="0" xfId="0" applyNumberFormat="1" applyFont="1"/>
    <xf numFmtId="43" fontId="4" fillId="0" borderId="0" xfId="0" applyNumberFormat="1" applyFont="1" applyBorder="1"/>
    <xf numFmtId="43" fontId="7" fillId="0" borderId="9" xfId="0" applyNumberFormat="1" applyFont="1" applyBorder="1" applyAlignment="1">
      <alignment horizontal="right" vertical="center" wrapText="1"/>
    </xf>
    <xf numFmtId="43" fontId="8" fillId="0" borderId="9" xfId="0" applyNumberFormat="1" applyFont="1" applyBorder="1" applyAlignment="1">
      <alignment horizontal="right" vertical="center" wrapText="1"/>
    </xf>
    <xf numFmtId="43" fontId="8" fillId="0" borderId="9" xfId="0" applyNumberFormat="1" applyFont="1" applyFill="1" applyBorder="1" applyAlignment="1">
      <alignment horizontal="right" vertical="center" wrapText="1"/>
    </xf>
    <xf numFmtId="43" fontId="10" fillId="0" borderId="9" xfId="0" applyNumberFormat="1" applyFont="1" applyBorder="1" applyAlignment="1">
      <alignment horizontal="right" vertical="center" wrapText="1"/>
    </xf>
    <xf numFmtId="43" fontId="4" fillId="0" borderId="9" xfId="0" applyNumberFormat="1" applyFont="1" applyBorder="1"/>
    <xf numFmtId="43" fontId="4" fillId="0" borderId="6" xfId="0" applyNumberFormat="1" applyFont="1" applyBorder="1"/>
    <xf numFmtId="165" fontId="7" fillId="0" borderId="9" xfId="2" applyNumberFormat="1" applyFont="1" applyFill="1" applyBorder="1" applyAlignment="1">
      <alignment horizontal="right" vertical="center" wrapText="1"/>
    </xf>
    <xf numFmtId="165" fontId="7" fillId="0" borderId="9" xfId="2" applyNumberFormat="1" applyFont="1" applyBorder="1" applyAlignment="1">
      <alignment horizontal="right" vertical="center" wrapText="1"/>
    </xf>
    <xf numFmtId="165" fontId="8" fillId="0" borderId="9" xfId="2" applyNumberFormat="1" applyFont="1" applyBorder="1" applyAlignment="1">
      <alignment horizontal="right" vertical="center" wrapText="1"/>
    </xf>
    <xf numFmtId="165" fontId="8" fillId="0" borderId="9" xfId="2" applyNumberFormat="1" applyFont="1" applyFill="1" applyBorder="1" applyAlignment="1">
      <alignment horizontal="right" vertical="center" wrapText="1"/>
    </xf>
    <xf numFmtId="165" fontId="4" fillId="0" borderId="9" xfId="2" applyNumberFormat="1" applyFont="1" applyBorder="1"/>
    <xf numFmtId="165" fontId="7" fillId="0" borderId="6" xfId="2" applyNumberFormat="1" applyFont="1" applyFill="1" applyBorder="1" applyAlignment="1">
      <alignment horizontal="right" vertical="center" wrapText="1"/>
    </xf>
    <xf numFmtId="165" fontId="4" fillId="0" borderId="0" xfId="0" applyNumberFormat="1" applyFont="1"/>
    <xf numFmtId="42" fontId="3" fillId="0" borderId="0" xfId="0" applyNumberFormat="1" applyFont="1" applyAlignment="1">
      <alignment horizontal="center" vertical="center"/>
    </xf>
    <xf numFmtId="2" fontId="0" fillId="0" borderId="0" xfId="0" applyNumberFormat="1" applyFill="1"/>
    <xf numFmtId="4" fontId="4" fillId="0" borderId="9" xfId="0" applyNumberFormat="1" applyFont="1" applyBorder="1" applyAlignment="1">
      <alignment horizontal="right" vertical="center"/>
    </xf>
    <xf numFmtId="43" fontId="3" fillId="0" borderId="12" xfId="1" applyNumberFormat="1" applyFont="1" applyBorder="1" applyAlignment="1">
      <alignment horizontal="center" vertical="center" wrapText="1"/>
    </xf>
    <xf numFmtId="43" fontId="3" fillId="0" borderId="7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2" fontId="3" fillId="0" borderId="0" xfId="0" applyNumberFormat="1" applyFont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3"/>
  <sheetViews>
    <sheetView tabSelected="1" workbookViewId="0">
      <pane ySplit="6" topLeftCell="A7" activePane="bottomLeft" state="frozen"/>
      <selection activeCell="C1" sqref="C1"/>
      <selection pane="bottomLeft" activeCell="E30" sqref="E30"/>
    </sheetView>
  </sheetViews>
  <sheetFormatPr baseColWidth="10" defaultColWidth="11.42578125" defaultRowHeight="15" x14ac:dyDescent="0.25"/>
  <cols>
    <col min="1" max="1" width="7.42578125" style="2" hidden="1" customWidth="1"/>
    <col min="2" max="2" width="60.140625" style="2" hidden="1" customWidth="1"/>
    <col min="3" max="3" width="6.5703125" bestFit="1" customWidth="1"/>
    <col min="4" max="4" width="47.5703125" customWidth="1"/>
    <col min="5" max="5" width="18.28515625" style="39" bestFit="1" customWidth="1"/>
    <col min="6" max="6" width="5.42578125" hidden="1" customWidth="1"/>
    <col min="7" max="8" width="15.28515625" style="37" bestFit="1" customWidth="1"/>
    <col min="9" max="18" width="15.28515625" style="2" bestFit="1" customWidth="1"/>
    <col min="19" max="19" width="19.28515625" style="2" hidden="1" customWidth="1"/>
    <col min="20" max="20" width="19.28515625" style="67" hidden="1" customWidth="1"/>
    <col min="21" max="16384" width="11.42578125" style="2"/>
  </cols>
  <sheetData>
    <row r="1" spans="1:20" s="3" customFormat="1" ht="15.75" x14ac:dyDescent="0.3">
      <c r="C1" s="98" t="s">
        <v>272</v>
      </c>
      <c r="D1" s="98"/>
      <c r="E1"/>
      <c r="F1"/>
      <c r="G1" s="4"/>
      <c r="H1" s="4"/>
      <c r="T1" s="68"/>
    </row>
    <row r="2" spans="1:20" ht="12.75" x14ac:dyDescent="0.2">
      <c r="A2" s="92" t="s">
        <v>300</v>
      </c>
      <c r="B2" s="92"/>
      <c r="C2" s="92"/>
      <c r="D2" s="92"/>
      <c r="E2" s="92"/>
      <c r="F2" s="92"/>
      <c r="G2" s="92"/>
      <c r="H2" s="1"/>
    </row>
    <row r="3" spans="1:20" s="3" customFormat="1" ht="15.75" thickBot="1" x14ac:dyDescent="0.3">
      <c r="A3" s="5"/>
      <c r="C3" s="38"/>
      <c r="D3"/>
      <c r="E3" s="39"/>
      <c r="F3"/>
      <c r="G3" s="6"/>
      <c r="H3" s="6"/>
      <c r="T3" s="68"/>
    </row>
    <row r="4" spans="1:20" ht="15.75" customHeight="1" thickBot="1" x14ac:dyDescent="0.3">
      <c r="A4" s="7"/>
      <c r="B4" s="7" t="s">
        <v>0</v>
      </c>
      <c r="C4" s="7"/>
      <c r="D4" s="7" t="s">
        <v>0</v>
      </c>
      <c r="E4" s="83"/>
      <c r="G4" s="93" t="s">
        <v>271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5"/>
    </row>
    <row r="5" spans="1:20" ht="15" customHeight="1" x14ac:dyDescent="0.25">
      <c r="A5" s="96" t="s">
        <v>1</v>
      </c>
      <c r="B5" s="96" t="s">
        <v>302</v>
      </c>
      <c r="C5" s="99" t="s">
        <v>1</v>
      </c>
      <c r="D5" s="99" t="s">
        <v>2</v>
      </c>
      <c r="E5" s="101" t="s">
        <v>273</v>
      </c>
      <c r="G5" s="89" t="s">
        <v>3</v>
      </c>
      <c r="H5" s="89" t="s">
        <v>4</v>
      </c>
      <c r="I5" s="89" t="s">
        <v>5</v>
      </c>
      <c r="J5" s="89" t="s">
        <v>6</v>
      </c>
      <c r="K5" s="89" t="s">
        <v>7</v>
      </c>
      <c r="L5" s="89" t="s">
        <v>8</v>
      </c>
      <c r="M5" s="89" t="s">
        <v>9</v>
      </c>
      <c r="N5" s="89" t="s">
        <v>10</v>
      </c>
      <c r="O5" s="89" t="s">
        <v>11</v>
      </c>
      <c r="P5" s="89" t="s">
        <v>12</v>
      </c>
      <c r="Q5" s="89" t="s">
        <v>13</v>
      </c>
      <c r="R5" s="90" t="s">
        <v>270</v>
      </c>
      <c r="S5" s="87" t="s">
        <v>269</v>
      </c>
      <c r="T5" s="85" t="s">
        <v>303</v>
      </c>
    </row>
    <row r="6" spans="1:20" ht="15.75" thickBot="1" x14ac:dyDescent="0.3">
      <c r="A6" s="97"/>
      <c r="B6" s="97"/>
      <c r="C6" s="100"/>
      <c r="D6" s="100"/>
      <c r="E6" s="102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91"/>
      <c r="S6" s="88"/>
      <c r="T6" s="86"/>
    </row>
    <row r="7" spans="1:20" x14ac:dyDescent="0.25">
      <c r="A7" s="8">
        <v>1000</v>
      </c>
      <c r="B7" s="9" t="s">
        <v>14</v>
      </c>
      <c r="C7" s="18">
        <v>1000</v>
      </c>
      <c r="D7" s="19" t="s">
        <v>14</v>
      </c>
      <c r="E7" s="40">
        <f t="shared" ref="E7" si="0">+E8+E11+E20+E37</f>
        <v>144271834.86000001</v>
      </c>
      <c r="G7" s="40">
        <f t="shared" ref="G7:S7" si="1">+G8+G11+G20+G37</f>
        <v>34240136</v>
      </c>
      <c r="H7" s="40">
        <f t="shared" si="1"/>
        <v>19040176</v>
      </c>
      <c r="I7" s="40">
        <f t="shared" si="1"/>
        <v>13991339</v>
      </c>
      <c r="J7" s="40">
        <f t="shared" si="1"/>
        <v>7301672</v>
      </c>
      <c r="K7" s="40">
        <f t="shared" si="1"/>
        <v>6364573</v>
      </c>
      <c r="L7" s="40">
        <f t="shared" si="1"/>
        <v>6877347</v>
      </c>
      <c r="M7" s="40">
        <f t="shared" si="1"/>
        <v>6045649</v>
      </c>
      <c r="N7" s="40">
        <f t="shared" si="1"/>
        <v>8339531</v>
      </c>
      <c r="O7" s="40">
        <f t="shared" si="1"/>
        <v>8905118</v>
      </c>
      <c r="P7" s="40">
        <f t="shared" si="1"/>
        <v>7789559</v>
      </c>
      <c r="Q7" s="40">
        <f t="shared" si="1"/>
        <v>8668476</v>
      </c>
      <c r="R7" s="40">
        <f t="shared" si="1"/>
        <v>16708258.859999999</v>
      </c>
      <c r="S7" s="40">
        <f t="shared" si="1"/>
        <v>144271834.86000001</v>
      </c>
      <c r="T7" s="69">
        <f t="shared" ref="T7:T8" si="2">S7-E7</f>
        <v>0</v>
      </c>
    </row>
    <row r="8" spans="1:20" x14ac:dyDescent="0.25">
      <c r="A8" s="10">
        <v>1100</v>
      </c>
      <c r="B8" s="11" t="s">
        <v>15</v>
      </c>
      <c r="C8" s="10">
        <v>1100</v>
      </c>
      <c r="D8" s="11" t="s">
        <v>15</v>
      </c>
      <c r="E8" s="41">
        <f t="shared" ref="E8" si="3">+E9+E10</f>
        <v>4514642</v>
      </c>
      <c r="G8" s="41">
        <f t="shared" ref="G8:S8" si="4">+G9+G10</f>
        <v>376221</v>
      </c>
      <c r="H8" s="41">
        <f t="shared" si="4"/>
        <v>376221</v>
      </c>
      <c r="I8" s="41">
        <f t="shared" si="4"/>
        <v>376221</v>
      </c>
      <c r="J8" s="41">
        <f t="shared" si="4"/>
        <v>376221</v>
      </c>
      <c r="K8" s="41">
        <f t="shared" si="4"/>
        <v>376221</v>
      </c>
      <c r="L8" s="41">
        <f t="shared" si="4"/>
        <v>376221</v>
      </c>
      <c r="M8" s="41">
        <f t="shared" si="4"/>
        <v>376221</v>
      </c>
      <c r="N8" s="41">
        <f t="shared" si="4"/>
        <v>376221</v>
      </c>
      <c r="O8" s="41">
        <f t="shared" si="4"/>
        <v>376221</v>
      </c>
      <c r="P8" s="41">
        <f t="shared" si="4"/>
        <v>376221</v>
      </c>
      <c r="Q8" s="41">
        <f t="shared" si="4"/>
        <v>376221</v>
      </c>
      <c r="R8" s="41">
        <f t="shared" si="4"/>
        <v>376211</v>
      </c>
      <c r="S8" s="41">
        <f t="shared" si="4"/>
        <v>4514642</v>
      </c>
      <c r="T8" s="69">
        <f t="shared" si="2"/>
        <v>0</v>
      </c>
    </row>
    <row r="9" spans="1:20" ht="28.5" x14ac:dyDescent="0.25">
      <c r="A9" s="13">
        <v>1102</v>
      </c>
      <c r="B9" s="14" t="s">
        <v>16</v>
      </c>
      <c r="C9" s="13">
        <v>1102</v>
      </c>
      <c r="D9" s="14" t="s">
        <v>16</v>
      </c>
      <c r="E9" s="17">
        <v>4514630</v>
      </c>
      <c r="G9" s="15">
        <v>376220</v>
      </c>
      <c r="H9" s="15">
        <v>376220</v>
      </c>
      <c r="I9" s="15">
        <v>376220</v>
      </c>
      <c r="J9" s="15">
        <v>376220</v>
      </c>
      <c r="K9" s="15">
        <v>376220</v>
      </c>
      <c r="L9" s="15">
        <v>376220</v>
      </c>
      <c r="M9" s="15">
        <v>376220</v>
      </c>
      <c r="N9" s="15">
        <v>376220</v>
      </c>
      <c r="O9" s="15">
        <v>376220</v>
      </c>
      <c r="P9" s="15">
        <v>376220</v>
      </c>
      <c r="Q9" s="15">
        <v>376220</v>
      </c>
      <c r="R9" s="15">
        <v>376210</v>
      </c>
      <c r="S9" s="15">
        <f t="shared" ref="S9:S71" si="5">SUM(G9:R9)</f>
        <v>4514630</v>
      </c>
      <c r="T9" s="70">
        <f>S9-E9</f>
        <v>0</v>
      </c>
    </row>
    <row r="10" spans="1:20" x14ac:dyDescent="0.25">
      <c r="A10" s="13">
        <v>1103</v>
      </c>
      <c r="B10" s="14" t="s">
        <v>17</v>
      </c>
      <c r="C10" s="13">
        <v>1103</v>
      </c>
      <c r="D10" s="14" t="s">
        <v>17</v>
      </c>
      <c r="E10" s="17">
        <v>12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5">
        <v>1</v>
      </c>
      <c r="Q10" s="15">
        <v>1</v>
      </c>
      <c r="R10" s="15">
        <v>1</v>
      </c>
      <c r="S10" s="15">
        <f t="shared" si="5"/>
        <v>12</v>
      </c>
      <c r="T10" s="70">
        <f t="shared" ref="T10:T73" si="6">S10-E10</f>
        <v>0</v>
      </c>
    </row>
    <row r="11" spans="1:20" x14ac:dyDescent="0.25">
      <c r="A11" s="10">
        <v>1200</v>
      </c>
      <c r="B11" s="11" t="s">
        <v>18</v>
      </c>
      <c r="C11" s="10">
        <v>1200</v>
      </c>
      <c r="D11" s="11" t="s">
        <v>18</v>
      </c>
      <c r="E11" s="41">
        <f t="shared" ref="E11:S11" si="7">+E12+E17+E18+E19</f>
        <v>129129767.45</v>
      </c>
      <c r="G11" s="41">
        <f t="shared" si="7"/>
        <v>32143646</v>
      </c>
      <c r="H11" s="41">
        <f t="shared" si="7"/>
        <v>17163142</v>
      </c>
      <c r="I11" s="41">
        <f t="shared" si="7"/>
        <v>12795029</v>
      </c>
      <c r="J11" s="41">
        <f t="shared" si="7"/>
        <v>6339642</v>
      </c>
      <c r="K11" s="41">
        <f t="shared" si="7"/>
        <v>5381041</v>
      </c>
      <c r="L11" s="41">
        <f t="shared" si="7"/>
        <v>5957123</v>
      </c>
      <c r="M11" s="41">
        <f t="shared" si="7"/>
        <v>4997014</v>
      </c>
      <c r="N11" s="41">
        <f t="shared" si="7"/>
        <v>7276913</v>
      </c>
      <c r="O11" s="41">
        <f t="shared" si="7"/>
        <v>8003547</v>
      </c>
      <c r="P11" s="41">
        <f t="shared" si="7"/>
        <v>6980489</v>
      </c>
      <c r="Q11" s="41">
        <f t="shared" si="7"/>
        <v>7236606</v>
      </c>
      <c r="R11" s="41">
        <f t="shared" si="7"/>
        <v>14855575.449999999</v>
      </c>
      <c r="S11" s="41">
        <f t="shared" si="7"/>
        <v>129129767.45</v>
      </c>
      <c r="T11" s="69">
        <f t="shared" si="6"/>
        <v>0</v>
      </c>
    </row>
    <row r="12" spans="1:20" x14ac:dyDescent="0.25">
      <c r="A12" s="13">
        <v>1201</v>
      </c>
      <c r="B12" s="14" t="s">
        <v>19</v>
      </c>
      <c r="C12" s="13">
        <v>1201</v>
      </c>
      <c r="D12" s="14" t="s">
        <v>19</v>
      </c>
      <c r="E12" s="17">
        <f t="shared" ref="E12:S12" si="8">SUM(E13:E16)</f>
        <v>86664535.010000005</v>
      </c>
      <c r="G12" s="17">
        <f t="shared" si="8"/>
        <v>30449054</v>
      </c>
      <c r="H12" s="17">
        <f t="shared" si="8"/>
        <v>13938487</v>
      </c>
      <c r="I12" s="17">
        <f t="shared" si="8"/>
        <v>9572133</v>
      </c>
      <c r="J12" s="17">
        <f t="shared" si="8"/>
        <v>3158667</v>
      </c>
      <c r="K12" s="17">
        <f t="shared" si="8"/>
        <v>3901632</v>
      </c>
      <c r="L12" s="17">
        <f t="shared" si="8"/>
        <v>3261148</v>
      </c>
      <c r="M12" s="17">
        <f t="shared" si="8"/>
        <v>3579603</v>
      </c>
      <c r="N12" s="17">
        <f t="shared" si="8"/>
        <v>3296771</v>
      </c>
      <c r="O12" s="17">
        <f t="shared" si="8"/>
        <v>2629291</v>
      </c>
      <c r="P12" s="17">
        <f t="shared" si="8"/>
        <v>2648638</v>
      </c>
      <c r="Q12" s="17">
        <f t="shared" si="8"/>
        <v>4831128</v>
      </c>
      <c r="R12" s="17">
        <f t="shared" si="8"/>
        <v>5397983.0099999998</v>
      </c>
      <c r="S12" s="17">
        <f t="shared" si="8"/>
        <v>86664535.010000005</v>
      </c>
      <c r="T12" s="70">
        <f t="shared" si="6"/>
        <v>0</v>
      </c>
    </row>
    <row r="13" spans="1:20" x14ac:dyDescent="0.25">
      <c r="A13" s="13" t="s">
        <v>20</v>
      </c>
      <c r="B13" s="14" t="s">
        <v>21</v>
      </c>
      <c r="C13" s="13" t="s">
        <v>20</v>
      </c>
      <c r="D13" s="14" t="s">
        <v>21</v>
      </c>
      <c r="E13" s="17">
        <v>64999590.270000003</v>
      </c>
      <c r="G13" s="15">
        <v>26367607</v>
      </c>
      <c r="H13" s="15">
        <v>10670862</v>
      </c>
      <c r="I13" s="15">
        <v>7965838</v>
      </c>
      <c r="J13" s="15">
        <v>1908604</v>
      </c>
      <c r="K13" s="15">
        <v>2731661</v>
      </c>
      <c r="L13" s="15">
        <v>2282679</v>
      </c>
      <c r="M13" s="15">
        <v>2082333</v>
      </c>
      <c r="N13" s="15">
        <v>2021436</v>
      </c>
      <c r="O13" s="15">
        <v>1909369</v>
      </c>
      <c r="P13" s="15">
        <v>1922877</v>
      </c>
      <c r="Q13" s="15">
        <v>2555371</v>
      </c>
      <c r="R13" s="15">
        <v>2580953.27</v>
      </c>
      <c r="S13" s="15">
        <f t="shared" si="5"/>
        <v>64999590.270000003</v>
      </c>
      <c r="T13" s="70">
        <f t="shared" si="6"/>
        <v>0</v>
      </c>
    </row>
    <row r="14" spans="1:20" x14ac:dyDescent="0.25">
      <c r="A14" s="13" t="s">
        <v>20</v>
      </c>
      <c r="B14" s="14" t="s">
        <v>22</v>
      </c>
      <c r="C14" s="13" t="s">
        <v>20</v>
      </c>
      <c r="D14" s="14" t="s">
        <v>22</v>
      </c>
      <c r="E14" s="17">
        <v>19699754.02</v>
      </c>
      <c r="G14" s="15">
        <v>3793882</v>
      </c>
      <c r="H14" s="15">
        <v>2858355</v>
      </c>
      <c r="I14" s="15">
        <v>1463206</v>
      </c>
      <c r="J14" s="15">
        <v>1244849</v>
      </c>
      <c r="K14" s="15">
        <v>1099126</v>
      </c>
      <c r="L14" s="15">
        <v>722013</v>
      </c>
      <c r="M14" s="15">
        <v>1260186</v>
      </c>
      <c r="N14" s="15">
        <v>1266306</v>
      </c>
      <c r="O14" s="15">
        <v>703602</v>
      </c>
      <c r="P14" s="15">
        <v>653789</v>
      </c>
      <c r="Q14" s="15">
        <v>2159256</v>
      </c>
      <c r="R14" s="15">
        <v>2475184.02</v>
      </c>
      <c r="S14" s="15">
        <f t="shared" si="5"/>
        <v>19699754.02</v>
      </c>
      <c r="T14" s="70">
        <f t="shared" si="6"/>
        <v>0</v>
      </c>
    </row>
    <row r="15" spans="1:20" x14ac:dyDescent="0.25">
      <c r="A15" s="13" t="s">
        <v>20</v>
      </c>
      <c r="B15" s="16" t="s">
        <v>23</v>
      </c>
      <c r="C15" s="13" t="s">
        <v>20</v>
      </c>
      <c r="D15" s="16" t="s">
        <v>23</v>
      </c>
      <c r="E15" s="17">
        <v>1422093.84</v>
      </c>
      <c r="G15" s="15">
        <v>112675</v>
      </c>
      <c r="H15" s="15">
        <v>376142</v>
      </c>
      <c r="I15" s="15">
        <v>51775</v>
      </c>
      <c r="J15" s="15">
        <v>2412</v>
      </c>
      <c r="K15" s="15">
        <v>39268</v>
      </c>
      <c r="L15" s="15">
        <v>187777</v>
      </c>
      <c r="M15" s="15">
        <v>222378</v>
      </c>
      <c r="N15" s="15">
        <v>2146</v>
      </c>
      <c r="O15" s="15">
        <v>8548</v>
      </c>
      <c r="P15" s="15">
        <v>66098</v>
      </c>
      <c r="Q15" s="15">
        <v>46809</v>
      </c>
      <c r="R15" s="15">
        <v>306065.84000000003</v>
      </c>
      <c r="S15" s="17">
        <f t="shared" si="5"/>
        <v>1422093.84</v>
      </c>
      <c r="T15" s="71">
        <f t="shared" si="6"/>
        <v>0</v>
      </c>
    </row>
    <row r="16" spans="1:20" x14ac:dyDescent="0.25">
      <c r="A16" s="13" t="s">
        <v>20</v>
      </c>
      <c r="B16" s="16" t="s">
        <v>24</v>
      </c>
      <c r="C16" s="13" t="s">
        <v>20</v>
      </c>
      <c r="D16" s="16" t="s">
        <v>24</v>
      </c>
      <c r="E16" s="17">
        <v>543096.88</v>
      </c>
      <c r="G16" s="15">
        <v>174890</v>
      </c>
      <c r="H16" s="15">
        <v>33128</v>
      </c>
      <c r="I16" s="15">
        <v>91314</v>
      </c>
      <c r="J16" s="15">
        <v>2802</v>
      </c>
      <c r="K16" s="15">
        <v>31577</v>
      </c>
      <c r="L16" s="15">
        <v>68679</v>
      </c>
      <c r="M16" s="15">
        <v>14706</v>
      </c>
      <c r="N16" s="15">
        <v>6883</v>
      </c>
      <c r="O16" s="15">
        <v>7772</v>
      </c>
      <c r="P16" s="15">
        <v>5874</v>
      </c>
      <c r="Q16" s="15">
        <v>69692</v>
      </c>
      <c r="R16" s="15">
        <v>35779.879999999997</v>
      </c>
      <c r="S16" s="17">
        <f t="shared" si="5"/>
        <v>543096.88</v>
      </c>
      <c r="T16" s="71">
        <f t="shared" si="6"/>
        <v>0</v>
      </c>
    </row>
    <row r="17" spans="1:20" ht="28.5" x14ac:dyDescent="0.25">
      <c r="A17" s="13">
        <v>1202</v>
      </c>
      <c r="B17" s="14" t="s">
        <v>25</v>
      </c>
      <c r="C17" s="13">
        <v>1202</v>
      </c>
      <c r="D17" s="14" t="s">
        <v>25</v>
      </c>
      <c r="E17" s="17">
        <v>38515220.439999998</v>
      </c>
      <c r="G17" s="15">
        <v>1694591</v>
      </c>
      <c r="H17" s="15">
        <v>3224654</v>
      </c>
      <c r="I17" s="15">
        <v>3222895</v>
      </c>
      <c r="J17" s="15">
        <v>3180974</v>
      </c>
      <c r="K17" s="15">
        <v>1479408</v>
      </c>
      <c r="L17" s="15">
        <v>2129731</v>
      </c>
      <c r="M17" s="15">
        <v>1395920</v>
      </c>
      <c r="N17" s="15">
        <v>3462709</v>
      </c>
      <c r="O17" s="15">
        <v>3683478</v>
      </c>
      <c r="P17" s="15">
        <v>3777033</v>
      </c>
      <c r="Q17" s="15">
        <v>2395862</v>
      </c>
      <c r="R17" s="15">
        <v>8867965.4399999995</v>
      </c>
      <c r="S17" s="15">
        <f t="shared" si="5"/>
        <v>38515220.439999998</v>
      </c>
      <c r="T17" s="70">
        <f t="shared" si="6"/>
        <v>0</v>
      </c>
    </row>
    <row r="18" spans="1:20" ht="28.5" x14ac:dyDescent="0.25">
      <c r="A18" s="13">
        <v>1203</v>
      </c>
      <c r="B18" s="14" t="s">
        <v>26</v>
      </c>
      <c r="C18" s="13">
        <v>1203</v>
      </c>
      <c r="D18" s="14" t="s">
        <v>26</v>
      </c>
      <c r="E18" s="17">
        <v>12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>
        <v>1</v>
      </c>
      <c r="S18" s="15">
        <f t="shared" si="5"/>
        <v>12</v>
      </c>
      <c r="T18" s="70">
        <f t="shared" si="6"/>
        <v>0</v>
      </c>
    </row>
    <row r="19" spans="1:20" x14ac:dyDescent="0.25">
      <c r="A19" s="13">
        <v>1204</v>
      </c>
      <c r="B19" s="14" t="s">
        <v>27</v>
      </c>
      <c r="C19" s="13">
        <v>1204</v>
      </c>
      <c r="D19" s="14" t="s">
        <v>27</v>
      </c>
      <c r="E19" s="17">
        <v>3950000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566243</v>
      </c>
      <c r="M19" s="15">
        <v>21490</v>
      </c>
      <c r="N19" s="15">
        <v>517432</v>
      </c>
      <c r="O19" s="15">
        <v>1690777</v>
      </c>
      <c r="P19" s="15">
        <v>554817</v>
      </c>
      <c r="Q19" s="15">
        <v>9615</v>
      </c>
      <c r="R19" s="15">
        <v>589626</v>
      </c>
      <c r="S19" s="15">
        <f t="shared" si="5"/>
        <v>3950000</v>
      </c>
      <c r="T19" s="70">
        <f t="shared" si="6"/>
        <v>0</v>
      </c>
    </row>
    <row r="20" spans="1:20" x14ac:dyDescent="0.25">
      <c r="A20" s="10">
        <v>1700</v>
      </c>
      <c r="B20" s="11" t="s">
        <v>28</v>
      </c>
      <c r="C20" s="10">
        <v>1700</v>
      </c>
      <c r="D20" s="11" t="s">
        <v>28</v>
      </c>
      <c r="E20" s="41">
        <f t="shared" ref="E20" si="9">+E21+E25+E29+E33</f>
        <v>10627425.41</v>
      </c>
      <c r="G20" s="41">
        <f t="shared" ref="G20:S20" si="10">+G21+G25+G29+G33</f>
        <v>1720269</v>
      </c>
      <c r="H20" s="41">
        <f t="shared" si="10"/>
        <v>1500813</v>
      </c>
      <c r="I20" s="41">
        <f t="shared" si="10"/>
        <v>820089</v>
      </c>
      <c r="J20" s="41">
        <f t="shared" si="10"/>
        <v>585809</v>
      </c>
      <c r="K20" s="41">
        <f t="shared" si="10"/>
        <v>607311</v>
      </c>
      <c r="L20" s="41">
        <f t="shared" si="10"/>
        <v>544003</v>
      </c>
      <c r="M20" s="41">
        <f t="shared" si="10"/>
        <v>672414</v>
      </c>
      <c r="N20" s="41">
        <f t="shared" si="10"/>
        <v>686397</v>
      </c>
      <c r="O20" s="41">
        <f t="shared" si="10"/>
        <v>525350</v>
      </c>
      <c r="P20" s="41">
        <f t="shared" si="10"/>
        <v>432849</v>
      </c>
      <c r="Q20" s="41">
        <f t="shared" si="10"/>
        <v>1055649</v>
      </c>
      <c r="R20" s="41">
        <f t="shared" si="10"/>
        <v>1476472.4100000001</v>
      </c>
      <c r="S20" s="41">
        <f t="shared" si="10"/>
        <v>10627425.41</v>
      </c>
      <c r="T20" s="69">
        <f t="shared" si="6"/>
        <v>0</v>
      </c>
    </row>
    <row r="21" spans="1:20" x14ac:dyDescent="0.25">
      <c r="A21" s="13">
        <v>1701</v>
      </c>
      <c r="B21" s="14" t="s">
        <v>29</v>
      </c>
      <c r="C21" s="13">
        <v>1701</v>
      </c>
      <c r="D21" s="14" t="s">
        <v>29</v>
      </c>
      <c r="E21" s="17">
        <f t="shared" ref="E21" si="11">SUM(E22:E24)</f>
        <v>5420000</v>
      </c>
      <c r="G21" s="17">
        <f t="shared" ref="G21:S21" si="12">SUM(G22:G24)</f>
        <v>927414</v>
      </c>
      <c r="H21" s="17">
        <f t="shared" si="12"/>
        <v>750612</v>
      </c>
      <c r="I21" s="17">
        <f t="shared" si="12"/>
        <v>399879</v>
      </c>
      <c r="J21" s="17">
        <f t="shared" si="12"/>
        <v>312027</v>
      </c>
      <c r="K21" s="17">
        <f t="shared" si="12"/>
        <v>332104</v>
      </c>
      <c r="L21" s="17">
        <f t="shared" si="12"/>
        <v>259905</v>
      </c>
      <c r="M21" s="17">
        <f t="shared" si="12"/>
        <v>355437</v>
      </c>
      <c r="N21" s="17">
        <f t="shared" si="12"/>
        <v>337673</v>
      </c>
      <c r="O21" s="17">
        <f t="shared" si="12"/>
        <v>247783</v>
      </c>
      <c r="P21" s="17">
        <f t="shared" si="12"/>
        <v>264828</v>
      </c>
      <c r="Q21" s="17">
        <f t="shared" si="12"/>
        <v>551376</v>
      </c>
      <c r="R21" s="17">
        <f t="shared" si="12"/>
        <v>680962</v>
      </c>
      <c r="S21" s="17">
        <f t="shared" si="12"/>
        <v>5420000</v>
      </c>
      <c r="T21" s="70">
        <f t="shared" si="6"/>
        <v>0</v>
      </c>
    </row>
    <row r="22" spans="1:20" x14ac:dyDescent="0.25">
      <c r="A22" s="13" t="s">
        <v>20</v>
      </c>
      <c r="B22" s="14" t="s">
        <v>30</v>
      </c>
      <c r="C22" s="13" t="s">
        <v>20</v>
      </c>
      <c r="D22" s="14" t="s">
        <v>30</v>
      </c>
      <c r="E22" s="17">
        <v>12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5">
        <v>1</v>
      </c>
      <c r="Q22" s="15">
        <v>1</v>
      </c>
      <c r="R22" s="15">
        <v>1</v>
      </c>
      <c r="S22" s="15">
        <f t="shared" si="5"/>
        <v>12</v>
      </c>
      <c r="T22" s="70">
        <f t="shared" si="6"/>
        <v>0</v>
      </c>
    </row>
    <row r="23" spans="1:20" x14ac:dyDescent="0.25">
      <c r="A23" s="13" t="s">
        <v>20</v>
      </c>
      <c r="B23" s="14" t="s">
        <v>31</v>
      </c>
      <c r="C23" s="13" t="s">
        <v>20</v>
      </c>
      <c r="D23" s="14" t="s">
        <v>31</v>
      </c>
      <c r="E23" s="17">
        <v>4610000</v>
      </c>
      <c r="G23" s="15">
        <v>887818</v>
      </c>
      <c r="H23" s="15">
        <v>668892</v>
      </c>
      <c r="I23" s="15">
        <v>342409</v>
      </c>
      <c r="J23" s="15">
        <v>291311</v>
      </c>
      <c r="K23" s="15">
        <v>257210</v>
      </c>
      <c r="L23" s="15">
        <v>168961</v>
      </c>
      <c r="M23" s="15">
        <v>294900</v>
      </c>
      <c r="N23" s="15">
        <v>296332</v>
      </c>
      <c r="O23" s="15">
        <v>164652</v>
      </c>
      <c r="P23" s="15">
        <v>152995</v>
      </c>
      <c r="Q23" s="15">
        <v>505294</v>
      </c>
      <c r="R23" s="15">
        <v>579226</v>
      </c>
      <c r="S23" s="15">
        <f>SUM(G23:R23)</f>
        <v>4610000</v>
      </c>
      <c r="T23" s="70">
        <f t="shared" si="6"/>
        <v>0</v>
      </c>
    </row>
    <row r="24" spans="1:20" x14ac:dyDescent="0.25">
      <c r="A24" s="13" t="s">
        <v>20</v>
      </c>
      <c r="B24" s="14" t="s">
        <v>32</v>
      </c>
      <c r="C24" s="13" t="s">
        <v>20</v>
      </c>
      <c r="D24" s="14" t="s">
        <v>32</v>
      </c>
      <c r="E24" s="17">
        <v>809988</v>
      </c>
      <c r="G24" s="15">
        <v>39595</v>
      </c>
      <c r="H24" s="15">
        <v>81719</v>
      </c>
      <c r="I24" s="15">
        <v>57469</v>
      </c>
      <c r="J24" s="15">
        <v>20715</v>
      </c>
      <c r="K24" s="15">
        <v>74893</v>
      </c>
      <c r="L24" s="15">
        <v>90943</v>
      </c>
      <c r="M24" s="15">
        <v>60536</v>
      </c>
      <c r="N24" s="15">
        <v>41340</v>
      </c>
      <c r="O24" s="15">
        <v>83130</v>
      </c>
      <c r="P24" s="15">
        <v>111832</v>
      </c>
      <c r="Q24" s="15">
        <v>46081</v>
      </c>
      <c r="R24" s="15">
        <v>101735</v>
      </c>
      <c r="S24" s="15">
        <f t="shared" si="5"/>
        <v>809988</v>
      </c>
      <c r="T24" s="70">
        <f t="shared" si="6"/>
        <v>0</v>
      </c>
    </row>
    <row r="25" spans="1:20" x14ac:dyDescent="0.25">
      <c r="A25" s="13">
        <v>1702</v>
      </c>
      <c r="B25" s="14" t="s">
        <v>33</v>
      </c>
      <c r="C25" s="13">
        <v>1702</v>
      </c>
      <c r="D25" s="14" t="s">
        <v>33</v>
      </c>
      <c r="E25" s="17">
        <f t="shared" ref="E25:S25" si="13">SUM(E26:E28)</f>
        <v>36</v>
      </c>
      <c r="G25" s="17">
        <f t="shared" si="13"/>
        <v>3</v>
      </c>
      <c r="H25" s="17">
        <f t="shared" si="13"/>
        <v>3</v>
      </c>
      <c r="I25" s="17">
        <f t="shared" si="13"/>
        <v>3</v>
      </c>
      <c r="J25" s="17">
        <f t="shared" si="13"/>
        <v>3</v>
      </c>
      <c r="K25" s="17">
        <f t="shared" si="13"/>
        <v>3</v>
      </c>
      <c r="L25" s="17">
        <f t="shared" si="13"/>
        <v>3</v>
      </c>
      <c r="M25" s="17">
        <f t="shared" si="13"/>
        <v>3</v>
      </c>
      <c r="N25" s="17">
        <f t="shared" si="13"/>
        <v>3</v>
      </c>
      <c r="O25" s="17">
        <f t="shared" si="13"/>
        <v>3</v>
      </c>
      <c r="P25" s="17">
        <f t="shared" si="13"/>
        <v>3</v>
      </c>
      <c r="Q25" s="17">
        <f t="shared" si="13"/>
        <v>3</v>
      </c>
      <c r="R25" s="17">
        <f t="shared" si="13"/>
        <v>3</v>
      </c>
      <c r="S25" s="17">
        <f t="shared" si="13"/>
        <v>36</v>
      </c>
      <c r="T25" s="70">
        <f t="shared" si="6"/>
        <v>0</v>
      </c>
    </row>
    <row r="26" spans="1:20" x14ac:dyDescent="0.25">
      <c r="A26" s="13" t="s">
        <v>20</v>
      </c>
      <c r="B26" s="14" t="s">
        <v>30</v>
      </c>
      <c r="C26" s="13" t="s">
        <v>20</v>
      </c>
      <c r="D26" s="14" t="s">
        <v>30</v>
      </c>
      <c r="E26" s="17">
        <v>12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5">
        <v>1</v>
      </c>
      <c r="Q26" s="15">
        <v>1</v>
      </c>
      <c r="R26" s="15">
        <v>1</v>
      </c>
      <c r="S26" s="15">
        <f t="shared" si="5"/>
        <v>12</v>
      </c>
      <c r="T26" s="70">
        <f t="shared" si="6"/>
        <v>0</v>
      </c>
    </row>
    <row r="27" spans="1:20" x14ac:dyDescent="0.25">
      <c r="A27" s="13" t="s">
        <v>20</v>
      </c>
      <c r="B27" s="14" t="s">
        <v>31</v>
      </c>
      <c r="C27" s="13" t="s">
        <v>20</v>
      </c>
      <c r="D27" s="14" t="s">
        <v>31</v>
      </c>
      <c r="E27" s="17">
        <v>12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1</v>
      </c>
      <c r="P27" s="15">
        <v>1</v>
      </c>
      <c r="Q27" s="15">
        <v>1</v>
      </c>
      <c r="R27" s="15">
        <v>1</v>
      </c>
      <c r="S27" s="15">
        <f t="shared" si="5"/>
        <v>12</v>
      </c>
      <c r="T27" s="70">
        <f t="shared" si="6"/>
        <v>0</v>
      </c>
    </row>
    <row r="28" spans="1:20" x14ac:dyDescent="0.25">
      <c r="A28" s="13" t="s">
        <v>20</v>
      </c>
      <c r="B28" s="14" t="s">
        <v>34</v>
      </c>
      <c r="C28" s="13" t="s">
        <v>20</v>
      </c>
      <c r="D28" s="14" t="s">
        <v>34</v>
      </c>
      <c r="E28" s="17">
        <v>12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5">
        <v>1</v>
      </c>
      <c r="Q28" s="15">
        <v>1</v>
      </c>
      <c r="R28" s="15">
        <v>1</v>
      </c>
      <c r="S28" s="15">
        <f t="shared" si="5"/>
        <v>12</v>
      </c>
      <c r="T28" s="70">
        <f t="shared" si="6"/>
        <v>0</v>
      </c>
    </row>
    <row r="29" spans="1:20" x14ac:dyDescent="0.25">
      <c r="A29" s="13">
        <v>1703</v>
      </c>
      <c r="B29" s="14" t="s">
        <v>35</v>
      </c>
      <c r="C29" s="13">
        <v>1703</v>
      </c>
      <c r="D29" s="14" t="s">
        <v>35</v>
      </c>
      <c r="E29" s="17">
        <f t="shared" ref="E29:S29" si="14">SUM(E30:E32)</f>
        <v>511024</v>
      </c>
      <c r="G29" s="17">
        <f t="shared" si="14"/>
        <v>1002</v>
      </c>
      <c r="H29" s="17">
        <f t="shared" si="14"/>
        <v>10002</v>
      </c>
      <c r="I29" s="17">
        <f t="shared" si="14"/>
        <v>100002</v>
      </c>
      <c r="J29" s="17">
        <f t="shared" si="14"/>
        <v>1002</v>
      </c>
      <c r="K29" s="17">
        <f t="shared" si="14"/>
        <v>10002</v>
      </c>
      <c r="L29" s="17">
        <f t="shared" si="14"/>
        <v>100002</v>
      </c>
      <c r="M29" s="17">
        <f t="shared" si="14"/>
        <v>1002</v>
      </c>
      <c r="N29" s="17">
        <f t="shared" si="14"/>
        <v>10002</v>
      </c>
      <c r="O29" s="17">
        <f t="shared" si="14"/>
        <v>100002</v>
      </c>
      <c r="P29" s="17">
        <f t="shared" si="14"/>
        <v>1002</v>
      </c>
      <c r="Q29" s="17">
        <f t="shared" si="14"/>
        <v>10002</v>
      </c>
      <c r="R29" s="17">
        <f t="shared" si="14"/>
        <v>167002</v>
      </c>
      <c r="S29" s="17">
        <f t="shared" si="14"/>
        <v>511024</v>
      </c>
      <c r="T29" s="70">
        <f t="shared" si="6"/>
        <v>0</v>
      </c>
    </row>
    <row r="30" spans="1:20" x14ac:dyDescent="0.25">
      <c r="A30" s="13" t="s">
        <v>20</v>
      </c>
      <c r="B30" s="14" t="s">
        <v>30</v>
      </c>
      <c r="C30" s="13" t="s">
        <v>20</v>
      </c>
      <c r="D30" s="14" t="s">
        <v>30</v>
      </c>
      <c r="E30" s="17">
        <v>12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1</v>
      </c>
      <c r="P30" s="15">
        <v>1</v>
      </c>
      <c r="Q30" s="15">
        <v>1</v>
      </c>
      <c r="R30" s="15">
        <v>1</v>
      </c>
      <c r="S30" s="15">
        <f t="shared" si="5"/>
        <v>12</v>
      </c>
      <c r="T30" s="70">
        <f t="shared" si="6"/>
        <v>0</v>
      </c>
    </row>
    <row r="31" spans="1:20" x14ac:dyDescent="0.25">
      <c r="A31" s="13" t="s">
        <v>20</v>
      </c>
      <c r="B31" s="14" t="s">
        <v>31</v>
      </c>
      <c r="C31" s="13" t="s">
        <v>20</v>
      </c>
      <c r="D31" s="14" t="s">
        <v>31</v>
      </c>
      <c r="E31" s="17">
        <v>511000</v>
      </c>
      <c r="G31" s="15">
        <v>1000</v>
      </c>
      <c r="H31" s="15">
        <v>10000</v>
      </c>
      <c r="I31" s="15">
        <v>100000</v>
      </c>
      <c r="J31" s="15">
        <v>1000</v>
      </c>
      <c r="K31" s="15">
        <v>10000</v>
      </c>
      <c r="L31" s="15">
        <v>100000</v>
      </c>
      <c r="M31" s="15">
        <v>1000</v>
      </c>
      <c r="N31" s="15">
        <v>10000</v>
      </c>
      <c r="O31" s="15">
        <v>100000</v>
      </c>
      <c r="P31" s="15">
        <v>1000</v>
      </c>
      <c r="Q31" s="15">
        <v>10000</v>
      </c>
      <c r="R31" s="15">
        <v>167000</v>
      </c>
      <c r="S31" s="15">
        <f t="shared" si="5"/>
        <v>511000</v>
      </c>
      <c r="T31" s="70">
        <f t="shared" si="6"/>
        <v>0</v>
      </c>
    </row>
    <row r="32" spans="1:20" x14ac:dyDescent="0.25">
      <c r="A32" s="13" t="s">
        <v>20</v>
      </c>
      <c r="B32" s="14" t="s">
        <v>36</v>
      </c>
      <c r="C32" s="13" t="s">
        <v>20</v>
      </c>
      <c r="D32" s="14" t="s">
        <v>36</v>
      </c>
      <c r="E32" s="17">
        <v>12</v>
      </c>
      <c r="G32" s="15">
        <v>1</v>
      </c>
      <c r="H32" s="15">
        <v>1</v>
      </c>
      <c r="I32" s="15">
        <v>1</v>
      </c>
      <c r="J32" s="15">
        <v>1</v>
      </c>
      <c r="K32" s="15">
        <v>1</v>
      </c>
      <c r="L32" s="15">
        <v>1</v>
      </c>
      <c r="M32" s="15">
        <v>1</v>
      </c>
      <c r="N32" s="15">
        <v>1</v>
      </c>
      <c r="O32" s="15">
        <v>1</v>
      </c>
      <c r="P32" s="15">
        <v>1</v>
      </c>
      <c r="Q32" s="15">
        <v>1</v>
      </c>
      <c r="R32" s="15">
        <v>1</v>
      </c>
      <c r="S32" s="15">
        <f t="shared" si="5"/>
        <v>12</v>
      </c>
      <c r="T32" s="70">
        <f t="shared" si="6"/>
        <v>0</v>
      </c>
    </row>
    <row r="33" spans="1:20" x14ac:dyDescent="0.25">
      <c r="A33" s="13">
        <v>1704</v>
      </c>
      <c r="B33" s="14" t="s">
        <v>37</v>
      </c>
      <c r="C33" s="13">
        <v>1704</v>
      </c>
      <c r="D33" s="14" t="s">
        <v>37</v>
      </c>
      <c r="E33" s="17">
        <f t="shared" ref="E33:S33" si="15">SUM(E34:E36)</f>
        <v>4696365.41</v>
      </c>
      <c r="G33" s="17">
        <f t="shared" si="15"/>
        <v>791850</v>
      </c>
      <c r="H33" s="17">
        <f t="shared" si="15"/>
        <v>740196</v>
      </c>
      <c r="I33" s="17">
        <f t="shared" si="15"/>
        <v>320205</v>
      </c>
      <c r="J33" s="17">
        <f t="shared" si="15"/>
        <v>272777</v>
      </c>
      <c r="K33" s="17">
        <f t="shared" si="15"/>
        <v>265202</v>
      </c>
      <c r="L33" s="17">
        <f t="shared" si="15"/>
        <v>184093</v>
      </c>
      <c r="M33" s="17">
        <f t="shared" si="15"/>
        <v>315972</v>
      </c>
      <c r="N33" s="17">
        <f t="shared" si="15"/>
        <v>338719</v>
      </c>
      <c r="O33" s="17">
        <f t="shared" si="15"/>
        <v>177562</v>
      </c>
      <c r="P33" s="17">
        <f t="shared" si="15"/>
        <v>167016</v>
      </c>
      <c r="Q33" s="17">
        <f t="shared" si="15"/>
        <v>494268</v>
      </c>
      <c r="R33" s="17">
        <f t="shared" si="15"/>
        <v>628505.41</v>
      </c>
      <c r="S33" s="17">
        <f t="shared" si="15"/>
        <v>4696365.41</v>
      </c>
      <c r="T33" s="70">
        <f t="shared" si="6"/>
        <v>0</v>
      </c>
    </row>
    <row r="34" spans="1:20" x14ac:dyDescent="0.25">
      <c r="A34" s="13" t="s">
        <v>20</v>
      </c>
      <c r="B34" s="14" t="s">
        <v>30</v>
      </c>
      <c r="C34" s="13" t="s">
        <v>20</v>
      </c>
      <c r="D34" s="14" t="s">
        <v>30</v>
      </c>
      <c r="E34" s="17">
        <v>12</v>
      </c>
      <c r="G34" s="15">
        <v>1</v>
      </c>
      <c r="H34" s="15">
        <v>1</v>
      </c>
      <c r="I34" s="15">
        <v>1</v>
      </c>
      <c r="J34" s="15">
        <v>1</v>
      </c>
      <c r="K34" s="15">
        <v>1</v>
      </c>
      <c r="L34" s="15">
        <v>1</v>
      </c>
      <c r="M34" s="15">
        <v>1</v>
      </c>
      <c r="N34" s="15">
        <v>1</v>
      </c>
      <c r="O34" s="15">
        <v>1</v>
      </c>
      <c r="P34" s="15">
        <v>1</v>
      </c>
      <c r="Q34" s="15">
        <v>1</v>
      </c>
      <c r="R34" s="15">
        <v>1</v>
      </c>
      <c r="S34" s="15">
        <f t="shared" si="5"/>
        <v>12</v>
      </c>
      <c r="T34" s="70">
        <f t="shared" si="6"/>
        <v>0</v>
      </c>
    </row>
    <row r="35" spans="1:20" x14ac:dyDescent="0.25">
      <c r="A35" s="13" t="s">
        <v>20</v>
      </c>
      <c r="B35" s="14" t="s">
        <v>31</v>
      </c>
      <c r="C35" s="13" t="s">
        <v>20</v>
      </c>
      <c r="D35" s="14" t="s">
        <v>31</v>
      </c>
      <c r="E35" s="17">
        <v>4696341.41</v>
      </c>
      <c r="G35" s="15">
        <v>791848</v>
      </c>
      <c r="H35" s="15">
        <v>740194</v>
      </c>
      <c r="I35" s="15">
        <v>320203</v>
      </c>
      <c r="J35" s="15">
        <v>272775</v>
      </c>
      <c r="K35" s="15">
        <v>265200</v>
      </c>
      <c r="L35" s="15">
        <v>184091</v>
      </c>
      <c r="M35" s="15">
        <v>315970</v>
      </c>
      <c r="N35" s="15">
        <v>338717</v>
      </c>
      <c r="O35" s="15">
        <v>177560</v>
      </c>
      <c r="P35" s="15">
        <v>167014</v>
      </c>
      <c r="Q35" s="15">
        <v>494266</v>
      </c>
      <c r="R35" s="15">
        <v>628503.41</v>
      </c>
      <c r="S35" s="15">
        <f t="shared" si="5"/>
        <v>4696341.41</v>
      </c>
      <c r="T35" s="70">
        <f t="shared" si="6"/>
        <v>0</v>
      </c>
    </row>
    <row r="36" spans="1:20" x14ac:dyDescent="0.25">
      <c r="A36" s="13" t="s">
        <v>20</v>
      </c>
      <c r="B36" s="14" t="s">
        <v>38</v>
      </c>
      <c r="C36" s="13" t="s">
        <v>20</v>
      </c>
      <c r="D36" s="14" t="s">
        <v>38</v>
      </c>
      <c r="E36" s="17">
        <v>12</v>
      </c>
      <c r="G36" s="15">
        <v>1</v>
      </c>
      <c r="H36" s="15">
        <v>1</v>
      </c>
      <c r="I36" s="15">
        <v>1</v>
      </c>
      <c r="J36" s="15">
        <v>1</v>
      </c>
      <c r="K36" s="15">
        <v>1</v>
      </c>
      <c r="L36" s="15">
        <v>1</v>
      </c>
      <c r="M36" s="15">
        <v>1</v>
      </c>
      <c r="N36" s="15">
        <v>1</v>
      </c>
      <c r="O36" s="15">
        <v>1</v>
      </c>
      <c r="P36" s="15">
        <v>1</v>
      </c>
      <c r="Q36" s="15">
        <v>1</v>
      </c>
      <c r="R36" s="15">
        <v>1</v>
      </c>
      <c r="S36" s="15">
        <f t="shared" si="5"/>
        <v>12</v>
      </c>
      <c r="T36" s="70">
        <f t="shared" si="6"/>
        <v>0</v>
      </c>
    </row>
    <row r="37" spans="1:20" hidden="1" x14ac:dyDescent="0.25">
      <c r="A37" s="10">
        <v>1800</v>
      </c>
      <c r="B37" s="11" t="s">
        <v>39</v>
      </c>
      <c r="C37" s="10">
        <v>1800</v>
      </c>
      <c r="D37" s="11" t="s">
        <v>39</v>
      </c>
      <c r="E37" s="4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69"/>
    </row>
    <row r="38" spans="1:20" hidden="1" x14ac:dyDescent="0.25">
      <c r="A38" s="13">
        <v>1801</v>
      </c>
      <c r="B38" s="14" t="s">
        <v>40</v>
      </c>
      <c r="C38" s="13">
        <v>1801</v>
      </c>
      <c r="D38" s="14" t="s">
        <v>40</v>
      </c>
      <c r="E38" s="1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70"/>
    </row>
    <row r="39" spans="1:20" ht="28.5" hidden="1" x14ac:dyDescent="0.25">
      <c r="A39" s="13" t="s">
        <v>20</v>
      </c>
      <c r="B39" s="14" t="s">
        <v>41</v>
      </c>
      <c r="C39" s="13" t="s">
        <v>20</v>
      </c>
      <c r="D39" s="14" t="s">
        <v>41</v>
      </c>
      <c r="E39" s="17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70"/>
    </row>
    <row r="40" spans="1:20" hidden="1" x14ac:dyDescent="0.25">
      <c r="A40" s="13" t="s">
        <v>20</v>
      </c>
      <c r="B40" s="14" t="s">
        <v>42</v>
      </c>
      <c r="C40" s="13" t="s">
        <v>20</v>
      </c>
      <c r="D40" s="14" t="s">
        <v>42</v>
      </c>
      <c r="E40" s="17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70"/>
    </row>
    <row r="41" spans="1:20" ht="28.5" hidden="1" x14ac:dyDescent="0.25">
      <c r="A41" s="13" t="s">
        <v>20</v>
      </c>
      <c r="B41" s="14" t="s">
        <v>43</v>
      </c>
      <c r="C41" s="13" t="s">
        <v>20</v>
      </c>
      <c r="D41" s="14" t="s">
        <v>43</v>
      </c>
      <c r="E41" s="17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70"/>
    </row>
    <row r="42" spans="1:20" hidden="1" x14ac:dyDescent="0.25">
      <c r="A42" s="13" t="s">
        <v>20</v>
      </c>
      <c r="B42" s="14" t="s">
        <v>44</v>
      </c>
      <c r="C42" s="13" t="s">
        <v>20</v>
      </c>
      <c r="D42" s="14" t="s">
        <v>44</v>
      </c>
      <c r="E42" s="17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70"/>
    </row>
    <row r="43" spans="1:20" hidden="1" x14ac:dyDescent="0.25">
      <c r="A43" s="13" t="s">
        <v>20</v>
      </c>
      <c r="B43" s="14" t="s">
        <v>45</v>
      </c>
      <c r="C43" s="13" t="s">
        <v>20</v>
      </c>
      <c r="D43" s="14" t="s">
        <v>45</v>
      </c>
      <c r="E43" s="17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70"/>
    </row>
    <row r="44" spans="1:20" ht="28.5" hidden="1" x14ac:dyDescent="0.25">
      <c r="A44" s="13" t="s">
        <v>20</v>
      </c>
      <c r="B44" s="14" t="s">
        <v>46</v>
      </c>
      <c r="C44" s="13" t="s">
        <v>20</v>
      </c>
      <c r="D44" s="14" t="s">
        <v>46</v>
      </c>
      <c r="E44" s="1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70"/>
    </row>
    <row r="45" spans="1:20" x14ac:dyDescent="0.25">
      <c r="A45" s="18">
        <v>3000</v>
      </c>
      <c r="B45" s="19" t="s">
        <v>47</v>
      </c>
      <c r="C45" s="18">
        <v>3000</v>
      </c>
      <c r="D45" s="19" t="s">
        <v>47</v>
      </c>
      <c r="E45" s="41">
        <f>+E46</f>
        <v>60</v>
      </c>
      <c r="G45" s="41">
        <f t="shared" ref="G45:S45" si="16">+G46</f>
        <v>5</v>
      </c>
      <c r="H45" s="41">
        <f t="shared" si="16"/>
        <v>5</v>
      </c>
      <c r="I45" s="41">
        <f t="shared" si="16"/>
        <v>5</v>
      </c>
      <c r="J45" s="41">
        <f t="shared" si="16"/>
        <v>5</v>
      </c>
      <c r="K45" s="41">
        <f t="shared" si="16"/>
        <v>5</v>
      </c>
      <c r="L45" s="41">
        <f t="shared" si="16"/>
        <v>5</v>
      </c>
      <c r="M45" s="41">
        <f t="shared" si="16"/>
        <v>5</v>
      </c>
      <c r="N45" s="41">
        <f t="shared" si="16"/>
        <v>5</v>
      </c>
      <c r="O45" s="41">
        <f t="shared" si="16"/>
        <v>5</v>
      </c>
      <c r="P45" s="41">
        <f t="shared" si="16"/>
        <v>5</v>
      </c>
      <c r="Q45" s="41">
        <f t="shared" si="16"/>
        <v>5</v>
      </c>
      <c r="R45" s="41">
        <f t="shared" si="16"/>
        <v>5</v>
      </c>
      <c r="S45" s="41">
        <f t="shared" si="16"/>
        <v>60</v>
      </c>
      <c r="T45" s="69">
        <f t="shared" si="6"/>
        <v>0</v>
      </c>
    </row>
    <row r="46" spans="1:20" ht="30" x14ac:dyDescent="0.25">
      <c r="A46" s="10">
        <v>3100</v>
      </c>
      <c r="B46" s="11" t="s">
        <v>48</v>
      </c>
      <c r="C46" s="10">
        <v>3100</v>
      </c>
      <c r="D46" s="11" t="s">
        <v>48</v>
      </c>
      <c r="E46" s="41">
        <f>+E47+E48+E49+E50+E51</f>
        <v>60</v>
      </c>
      <c r="G46" s="41">
        <f t="shared" ref="G46:S46" si="17">+G47+G48+G49+G50+G51</f>
        <v>5</v>
      </c>
      <c r="H46" s="41">
        <f t="shared" si="17"/>
        <v>5</v>
      </c>
      <c r="I46" s="41">
        <f t="shared" si="17"/>
        <v>5</v>
      </c>
      <c r="J46" s="41">
        <f t="shared" si="17"/>
        <v>5</v>
      </c>
      <c r="K46" s="41">
        <f t="shared" si="17"/>
        <v>5</v>
      </c>
      <c r="L46" s="41">
        <f t="shared" si="17"/>
        <v>5</v>
      </c>
      <c r="M46" s="41">
        <f t="shared" si="17"/>
        <v>5</v>
      </c>
      <c r="N46" s="41">
        <f t="shared" si="17"/>
        <v>5</v>
      </c>
      <c r="O46" s="41">
        <f t="shared" si="17"/>
        <v>5</v>
      </c>
      <c r="P46" s="41">
        <f t="shared" si="17"/>
        <v>5</v>
      </c>
      <c r="Q46" s="41">
        <f t="shared" si="17"/>
        <v>5</v>
      </c>
      <c r="R46" s="41">
        <f t="shared" si="17"/>
        <v>5</v>
      </c>
      <c r="S46" s="41">
        <f t="shared" si="17"/>
        <v>60</v>
      </c>
      <c r="T46" s="69">
        <f t="shared" si="6"/>
        <v>0</v>
      </c>
    </row>
    <row r="47" spans="1:20" x14ac:dyDescent="0.25">
      <c r="A47" s="13">
        <v>3101</v>
      </c>
      <c r="B47" s="14" t="s">
        <v>49</v>
      </c>
      <c r="C47" s="13">
        <v>3101</v>
      </c>
      <c r="D47" s="14" t="s">
        <v>49</v>
      </c>
      <c r="E47" s="17">
        <v>12</v>
      </c>
      <c r="G47" s="15">
        <v>1</v>
      </c>
      <c r="H47" s="15">
        <v>1</v>
      </c>
      <c r="I47" s="15">
        <v>1</v>
      </c>
      <c r="J47" s="15">
        <v>1</v>
      </c>
      <c r="K47" s="15">
        <v>1</v>
      </c>
      <c r="L47" s="15">
        <v>1</v>
      </c>
      <c r="M47" s="15">
        <v>1</v>
      </c>
      <c r="N47" s="15">
        <v>1</v>
      </c>
      <c r="O47" s="15">
        <v>1</v>
      </c>
      <c r="P47" s="15">
        <v>1</v>
      </c>
      <c r="Q47" s="15">
        <v>1</v>
      </c>
      <c r="R47" s="15">
        <v>1</v>
      </c>
      <c r="S47" s="15">
        <f t="shared" si="5"/>
        <v>12</v>
      </c>
      <c r="T47" s="70">
        <f t="shared" si="6"/>
        <v>0</v>
      </c>
    </row>
    <row r="48" spans="1:20" x14ac:dyDescent="0.25">
      <c r="A48" s="13">
        <v>3102</v>
      </c>
      <c r="B48" s="14" t="s">
        <v>50</v>
      </c>
      <c r="C48" s="13">
        <v>3102</v>
      </c>
      <c r="D48" s="14" t="s">
        <v>50</v>
      </c>
      <c r="E48" s="17">
        <v>12</v>
      </c>
      <c r="G48" s="15">
        <v>1</v>
      </c>
      <c r="H48" s="15">
        <v>1</v>
      </c>
      <c r="I48" s="15">
        <v>1</v>
      </c>
      <c r="J48" s="15">
        <v>1</v>
      </c>
      <c r="K48" s="15">
        <v>1</v>
      </c>
      <c r="L48" s="15">
        <v>1</v>
      </c>
      <c r="M48" s="15">
        <v>1</v>
      </c>
      <c r="N48" s="15">
        <v>1</v>
      </c>
      <c r="O48" s="15">
        <v>1</v>
      </c>
      <c r="P48" s="15">
        <v>1</v>
      </c>
      <c r="Q48" s="15">
        <v>1</v>
      </c>
      <c r="R48" s="15">
        <v>1</v>
      </c>
      <c r="S48" s="15">
        <f t="shared" si="5"/>
        <v>12</v>
      </c>
      <c r="T48" s="70">
        <f t="shared" si="6"/>
        <v>0</v>
      </c>
    </row>
    <row r="49" spans="1:20" x14ac:dyDescent="0.25">
      <c r="A49" s="13">
        <v>3103</v>
      </c>
      <c r="B49" s="14" t="s">
        <v>51</v>
      </c>
      <c r="C49" s="13">
        <v>3103</v>
      </c>
      <c r="D49" s="14" t="s">
        <v>51</v>
      </c>
      <c r="E49" s="17">
        <v>12</v>
      </c>
      <c r="G49" s="15">
        <v>1</v>
      </c>
      <c r="H49" s="15">
        <v>1</v>
      </c>
      <c r="I49" s="15">
        <v>1</v>
      </c>
      <c r="J49" s="15">
        <v>1</v>
      </c>
      <c r="K49" s="15">
        <v>1</v>
      </c>
      <c r="L49" s="15">
        <v>1</v>
      </c>
      <c r="M49" s="15">
        <v>1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f t="shared" si="5"/>
        <v>12</v>
      </c>
      <c r="T49" s="70">
        <f t="shared" si="6"/>
        <v>0</v>
      </c>
    </row>
    <row r="50" spans="1:20" x14ac:dyDescent="0.25">
      <c r="A50" s="13">
        <v>3107</v>
      </c>
      <c r="B50" s="14" t="s">
        <v>52</v>
      </c>
      <c r="C50" s="13">
        <v>3107</v>
      </c>
      <c r="D50" s="14" t="s">
        <v>52</v>
      </c>
      <c r="E50" s="17">
        <v>12</v>
      </c>
      <c r="G50" s="15">
        <v>1</v>
      </c>
      <c r="H50" s="15">
        <v>1</v>
      </c>
      <c r="I50" s="15">
        <v>1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1</v>
      </c>
      <c r="Q50" s="15">
        <v>1</v>
      </c>
      <c r="R50" s="15">
        <v>1</v>
      </c>
      <c r="S50" s="15">
        <f t="shared" si="5"/>
        <v>12</v>
      </c>
      <c r="T50" s="70">
        <f t="shared" si="6"/>
        <v>0</v>
      </c>
    </row>
    <row r="51" spans="1:20" x14ac:dyDescent="0.25">
      <c r="A51" s="13">
        <v>3109</v>
      </c>
      <c r="B51" s="14" t="s">
        <v>53</v>
      </c>
      <c r="C51" s="13">
        <v>3109</v>
      </c>
      <c r="D51" s="14" t="s">
        <v>53</v>
      </c>
      <c r="E51" s="17">
        <v>12</v>
      </c>
      <c r="G51" s="15">
        <v>1</v>
      </c>
      <c r="H51" s="15">
        <v>1</v>
      </c>
      <c r="I51" s="15">
        <v>1</v>
      </c>
      <c r="J51" s="15">
        <v>1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  <c r="P51" s="15">
        <v>1</v>
      </c>
      <c r="Q51" s="15">
        <v>1</v>
      </c>
      <c r="R51" s="15">
        <v>1</v>
      </c>
      <c r="S51" s="15">
        <f t="shared" si="5"/>
        <v>12</v>
      </c>
      <c r="T51" s="70">
        <f t="shared" si="6"/>
        <v>0</v>
      </c>
    </row>
    <row r="52" spans="1:20" x14ac:dyDescent="0.25">
      <c r="A52" s="18">
        <v>4000</v>
      </c>
      <c r="B52" s="19" t="s">
        <v>54</v>
      </c>
      <c r="C52" s="18">
        <v>4000</v>
      </c>
      <c r="D52" s="19" t="s">
        <v>54</v>
      </c>
      <c r="E52" s="40">
        <f>E53+E56+E158</f>
        <v>39611392</v>
      </c>
      <c r="G52" s="40">
        <f t="shared" ref="G52:S52" si="18">G53+G56+G158</f>
        <v>3390028</v>
      </c>
      <c r="H52" s="40">
        <f t="shared" si="18"/>
        <v>3337668</v>
      </c>
      <c r="I52" s="40">
        <f t="shared" si="18"/>
        <v>3654924</v>
      </c>
      <c r="J52" s="40">
        <f t="shared" si="18"/>
        <v>2660471</v>
      </c>
      <c r="K52" s="40">
        <f t="shared" si="18"/>
        <v>2812899</v>
      </c>
      <c r="L52" s="40">
        <f t="shared" si="18"/>
        <v>2546371</v>
      </c>
      <c r="M52" s="40">
        <f t="shared" si="18"/>
        <v>2883050</v>
      </c>
      <c r="N52" s="40">
        <f t="shared" si="18"/>
        <v>2947638</v>
      </c>
      <c r="O52" s="40">
        <f t="shared" si="18"/>
        <v>3220740</v>
      </c>
      <c r="P52" s="40">
        <f t="shared" si="18"/>
        <v>3125883</v>
      </c>
      <c r="Q52" s="40">
        <f t="shared" si="18"/>
        <v>5006481</v>
      </c>
      <c r="R52" s="40">
        <f t="shared" si="18"/>
        <v>4025239</v>
      </c>
      <c r="S52" s="40">
        <f t="shared" si="18"/>
        <v>39611392</v>
      </c>
      <c r="T52" s="69">
        <f t="shared" si="6"/>
        <v>0</v>
      </c>
    </row>
    <row r="53" spans="1:20" ht="45" x14ac:dyDescent="0.25">
      <c r="A53" s="10">
        <v>4100</v>
      </c>
      <c r="B53" s="11" t="s">
        <v>55</v>
      </c>
      <c r="C53" s="10">
        <v>4100</v>
      </c>
      <c r="D53" s="11" t="s">
        <v>55</v>
      </c>
      <c r="E53" s="41">
        <f>SUM(E54:E55)</f>
        <v>24</v>
      </c>
      <c r="G53" s="41">
        <f t="shared" ref="G53:S53" si="19">SUM(G54:G55)</f>
        <v>2</v>
      </c>
      <c r="H53" s="41">
        <f t="shared" si="19"/>
        <v>2</v>
      </c>
      <c r="I53" s="41">
        <f t="shared" si="19"/>
        <v>2</v>
      </c>
      <c r="J53" s="41">
        <f t="shared" si="19"/>
        <v>2</v>
      </c>
      <c r="K53" s="41">
        <f t="shared" si="19"/>
        <v>2</v>
      </c>
      <c r="L53" s="41">
        <f t="shared" si="19"/>
        <v>2</v>
      </c>
      <c r="M53" s="41">
        <f t="shared" si="19"/>
        <v>2</v>
      </c>
      <c r="N53" s="41">
        <f t="shared" si="19"/>
        <v>2</v>
      </c>
      <c r="O53" s="41">
        <f t="shared" si="19"/>
        <v>2</v>
      </c>
      <c r="P53" s="41">
        <f t="shared" si="19"/>
        <v>2</v>
      </c>
      <c r="Q53" s="41">
        <f t="shared" si="19"/>
        <v>2</v>
      </c>
      <c r="R53" s="41">
        <f t="shared" si="19"/>
        <v>2</v>
      </c>
      <c r="S53" s="41">
        <f t="shared" si="19"/>
        <v>24</v>
      </c>
      <c r="T53" s="69">
        <f t="shared" si="6"/>
        <v>0</v>
      </c>
    </row>
    <row r="54" spans="1:20" x14ac:dyDescent="0.25">
      <c r="A54" s="13">
        <v>4101</v>
      </c>
      <c r="B54" s="14" t="s">
        <v>56</v>
      </c>
      <c r="C54" s="13">
        <v>4101</v>
      </c>
      <c r="D54" s="14" t="s">
        <v>56</v>
      </c>
      <c r="E54" s="17">
        <v>12</v>
      </c>
      <c r="G54" s="15">
        <v>1</v>
      </c>
      <c r="H54" s="15">
        <v>1</v>
      </c>
      <c r="I54" s="15">
        <v>1</v>
      </c>
      <c r="J54" s="15">
        <v>1</v>
      </c>
      <c r="K54" s="15">
        <v>1</v>
      </c>
      <c r="L54" s="15">
        <v>1</v>
      </c>
      <c r="M54" s="15">
        <v>1</v>
      </c>
      <c r="N54" s="15">
        <v>1</v>
      </c>
      <c r="O54" s="15">
        <v>1</v>
      </c>
      <c r="P54" s="15">
        <v>1</v>
      </c>
      <c r="Q54" s="15">
        <v>1</v>
      </c>
      <c r="R54" s="15">
        <v>1</v>
      </c>
      <c r="S54" s="15">
        <f t="shared" si="5"/>
        <v>12</v>
      </c>
      <c r="T54" s="70">
        <f t="shared" si="6"/>
        <v>0</v>
      </c>
    </row>
    <row r="55" spans="1:20" x14ac:dyDescent="0.25">
      <c r="A55" s="13">
        <v>4102</v>
      </c>
      <c r="B55" s="14" t="s">
        <v>57</v>
      </c>
      <c r="C55" s="13">
        <v>4102</v>
      </c>
      <c r="D55" s="14" t="s">
        <v>57</v>
      </c>
      <c r="E55" s="17">
        <v>12</v>
      </c>
      <c r="G55" s="15">
        <v>1</v>
      </c>
      <c r="H55" s="15">
        <v>1</v>
      </c>
      <c r="I55" s="15">
        <v>1</v>
      </c>
      <c r="J55" s="15">
        <v>1</v>
      </c>
      <c r="K55" s="15">
        <v>1</v>
      </c>
      <c r="L55" s="15">
        <v>1</v>
      </c>
      <c r="M55" s="15">
        <v>1</v>
      </c>
      <c r="N55" s="15">
        <v>1</v>
      </c>
      <c r="O55" s="15">
        <v>1</v>
      </c>
      <c r="P55" s="15">
        <v>1</v>
      </c>
      <c r="Q55" s="15">
        <v>1</v>
      </c>
      <c r="R55" s="15">
        <v>1</v>
      </c>
      <c r="S55" s="15">
        <f t="shared" si="5"/>
        <v>12</v>
      </c>
      <c r="T55" s="70">
        <f t="shared" si="6"/>
        <v>0</v>
      </c>
    </row>
    <row r="56" spans="1:20" x14ac:dyDescent="0.25">
      <c r="A56" s="10">
        <v>4300</v>
      </c>
      <c r="B56" s="11" t="s">
        <v>58</v>
      </c>
      <c r="C56" s="10">
        <v>4300</v>
      </c>
      <c r="D56" s="11" t="s">
        <v>58</v>
      </c>
      <c r="E56" s="41">
        <f>+E57+E58+E62+E66+E68+E70+E78+E93+E97+E106+E123+E136+E137+E138+E142</f>
        <v>39596332</v>
      </c>
      <c r="G56" s="41">
        <f t="shared" ref="G56:S56" si="20">+G57+G58+G62+G66+G68+G70+G78+G93+G97+G106+G123+G136+G137+G138+G142</f>
        <v>3387023</v>
      </c>
      <c r="H56" s="41">
        <f t="shared" si="20"/>
        <v>3334663</v>
      </c>
      <c r="I56" s="41">
        <f t="shared" si="20"/>
        <v>3653419</v>
      </c>
      <c r="J56" s="41">
        <f t="shared" si="20"/>
        <v>2660424</v>
      </c>
      <c r="K56" s="41">
        <f t="shared" si="20"/>
        <v>2812870</v>
      </c>
      <c r="L56" s="41">
        <f t="shared" si="20"/>
        <v>2546167</v>
      </c>
      <c r="M56" s="41">
        <f t="shared" si="20"/>
        <v>2883028</v>
      </c>
      <c r="N56" s="41">
        <f t="shared" si="20"/>
        <v>2947088</v>
      </c>
      <c r="O56" s="41">
        <f t="shared" si="20"/>
        <v>3216735</v>
      </c>
      <c r="P56" s="41">
        <f t="shared" si="20"/>
        <v>3123923</v>
      </c>
      <c r="Q56" s="41">
        <f t="shared" si="20"/>
        <v>5006288</v>
      </c>
      <c r="R56" s="41">
        <f t="shared" si="20"/>
        <v>4024704</v>
      </c>
      <c r="S56" s="41">
        <f t="shared" si="20"/>
        <v>39596332</v>
      </c>
      <c r="T56" s="69">
        <f t="shared" si="6"/>
        <v>0</v>
      </c>
    </row>
    <row r="57" spans="1:20" x14ac:dyDescent="0.25">
      <c r="A57" s="13">
        <v>4301</v>
      </c>
      <c r="B57" s="14" t="s">
        <v>59</v>
      </c>
      <c r="C57" s="13">
        <v>4301</v>
      </c>
      <c r="D57" s="14" t="s">
        <v>59</v>
      </c>
      <c r="E57" s="17">
        <v>20000000</v>
      </c>
      <c r="G57" s="15">
        <v>1933306</v>
      </c>
      <c r="H57" s="15">
        <v>1657794</v>
      </c>
      <c r="I57" s="15">
        <v>1877361</v>
      </c>
      <c r="J57" s="15">
        <v>1504699</v>
      </c>
      <c r="K57" s="15">
        <v>1753346</v>
      </c>
      <c r="L57" s="15">
        <v>1309163</v>
      </c>
      <c r="M57" s="15">
        <v>1621422</v>
      </c>
      <c r="N57" s="15">
        <v>1643667</v>
      </c>
      <c r="O57" s="15">
        <v>1575942</v>
      </c>
      <c r="P57" s="15">
        <v>1577869</v>
      </c>
      <c r="Q57" s="15">
        <v>1910378</v>
      </c>
      <c r="R57" s="15">
        <v>1635053</v>
      </c>
      <c r="S57" s="15">
        <f t="shared" si="5"/>
        <v>20000000</v>
      </c>
      <c r="T57" s="70">
        <f t="shared" si="6"/>
        <v>0</v>
      </c>
    </row>
    <row r="58" spans="1:20" x14ac:dyDescent="0.25">
      <c r="A58" s="13">
        <v>4303</v>
      </c>
      <c r="B58" s="14" t="s">
        <v>60</v>
      </c>
      <c r="C58" s="13">
        <v>4303</v>
      </c>
      <c r="D58" s="14" t="s">
        <v>60</v>
      </c>
      <c r="E58" s="17">
        <f>+E59+E60+E61</f>
        <v>584467</v>
      </c>
      <c r="G58" s="17">
        <f t="shared" ref="G58:S58" si="21">+G59+G60+G61</f>
        <v>259640</v>
      </c>
      <c r="H58" s="17">
        <f t="shared" si="21"/>
        <v>115782</v>
      </c>
      <c r="I58" s="17">
        <f t="shared" si="21"/>
        <v>102236</v>
      </c>
      <c r="J58" s="17">
        <f t="shared" si="21"/>
        <v>1230</v>
      </c>
      <c r="K58" s="17">
        <f t="shared" si="21"/>
        <v>2538</v>
      </c>
      <c r="L58" s="17">
        <f t="shared" si="21"/>
        <v>14492</v>
      </c>
      <c r="M58" s="17">
        <f t="shared" si="21"/>
        <v>2498</v>
      </c>
      <c r="N58" s="17">
        <f t="shared" si="21"/>
        <v>27577</v>
      </c>
      <c r="O58" s="17">
        <f t="shared" si="21"/>
        <v>1230</v>
      </c>
      <c r="P58" s="17">
        <f t="shared" si="21"/>
        <v>33511</v>
      </c>
      <c r="Q58" s="17">
        <f t="shared" si="21"/>
        <v>16122</v>
      </c>
      <c r="R58" s="17">
        <f t="shared" si="21"/>
        <v>7611</v>
      </c>
      <c r="S58" s="17">
        <f t="shared" si="21"/>
        <v>584467</v>
      </c>
      <c r="T58" s="70">
        <f t="shared" si="6"/>
        <v>0</v>
      </c>
    </row>
    <row r="59" spans="1:20" x14ac:dyDescent="0.25">
      <c r="A59" s="13" t="s">
        <v>20</v>
      </c>
      <c r="B59" s="14" t="s">
        <v>61</v>
      </c>
      <c r="C59" s="13" t="s">
        <v>20</v>
      </c>
      <c r="D59" s="14" t="s">
        <v>61</v>
      </c>
      <c r="E59" s="17">
        <v>584443</v>
      </c>
      <c r="G59" s="15">
        <v>259638</v>
      </c>
      <c r="H59" s="15">
        <v>115780</v>
      </c>
      <c r="I59" s="15">
        <v>102234</v>
      </c>
      <c r="J59" s="15">
        <v>1228</v>
      </c>
      <c r="K59" s="15">
        <v>2536</v>
      </c>
      <c r="L59" s="15">
        <v>14490</v>
      </c>
      <c r="M59" s="15">
        <v>2496</v>
      </c>
      <c r="N59" s="15">
        <v>27575</v>
      </c>
      <c r="O59" s="15">
        <v>1228</v>
      </c>
      <c r="P59" s="15">
        <v>33509</v>
      </c>
      <c r="Q59" s="15">
        <v>16120</v>
      </c>
      <c r="R59" s="15">
        <v>7609</v>
      </c>
      <c r="S59" s="15">
        <f t="shared" si="5"/>
        <v>584443</v>
      </c>
      <c r="T59" s="70">
        <f t="shared" si="6"/>
        <v>0</v>
      </c>
    </row>
    <row r="60" spans="1:20" x14ac:dyDescent="0.25">
      <c r="A60" s="13" t="s">
        <v>20</v>
      </c>
      <c r="B60" s="14" t="s">
        <v>62</v>
      </c>
      <c r="C60" s="13" t="s">
        <v>20</v>
      </c>
      <c r="D60" s="14" t="s">
        <v>62</v>
      </c>
      <c r="E60" s="17">
        <v>12</v>
      </c>
      <c r="G60" s="15">
        <v>1</v>
      </c>
      <c r="H60" s="15">
        <v>1</v>
      </c>
      <c r="I60" s="15">
        <v>1</v>
      </c>
      <c r="J60" s="15">
        <v>1</v>
      </c>
      <c r="K60" s="15">
        <v>1</v>
      </c>
      <c r="L60" s="15">
        <v>1</v>
      </c>
      <c r="M60" s="15">
        <v>1</v>
      </c>
      <c r="N60" s="15">
        <v>1</v>
      </c>
      <c r="O60" s="15">
        <v>1</v>
      </c>
      <c r="P60" s="15">
        <v>1</v>
      </c>
      <c r="Q60" s="15">
        <v>1</v>
      </c>
      <c r="R60" s="15">
        <v>1</v>
      </c>
      <c r="S60" s="15">
        <f t="shared" si="5"/>
        <v>12</v>
      </c>
      <c r="T60" s="70">
        <f t="shared" si="6"/>
        <v>0</v>
      </c>
    </row>
    <row r="61" spans="1:20" ht="28.5" x14ac:dyDescent="0.25">
      <c r="A61" s="13" t="s">
        <v>20</v>
      </c>
      <c r="B61" s="14" t="s">
        <v>63</v>
      </c>
      <c r="C61" s="13" t="s">
        <v>20</v>
      </c>
      <c r="D61" s="14" t="s">
        <v>63</v>
      </c>
      <c r="E61" s="17">
        <v>12</v>
      </c>
      <c r="G61" s="15">
        <v>1</v>
      </c>
      <c r="H61" s="15">
        <v>1</v>
      </c>
      <c r="I61" s="15">
        <v>1</v>
      </c>
      <c r="J61" s="15">
        <v>1</v>
      </c>
      <c r="K61" s="15">
        <v>1</v>
      </c>
      <c r="L61" s="15">
        <v>1</v>
      </c>
      <c r="M61" s="15">
        <v>1</v>
      </c>
      <c r="N61" s="15">
        <v>1</v>
      </c>
      <c r="O61" s="15">
        <v>1</v>
      </c>
      <c r="P61" s="15">
        <v>1</v>
      </c>
      <c r="Q61" s="15">
        <v>1</v>
      </c>
      <c r="R61" s="15">
        <v>1</v>
      </c>
      <c r="S61" s="15">
        <f t="shared" si="5"/>
        <v>12</v>
      </c>
      <c r="T61" s="70">
        <f t="shared" si="6"/>
        <v>0</v>
      </c>
    </row>
    <row r="62" spans="1:20" x14ac:dyDescent="0.25">
      <c r="A62" s="13">
        <v>4304</v>
      </c>
      <c r="B62" s="14" t="s">
        <v>64</v>
      </c>
      <c r="C62" s="13">
        <v>4304</v>
      </c>
      <c r="D62" s="14" t="s">
        <v>64</v>
      </c>
      <c r="E62" s="17">
        <f>+E63+E64+E65</f>
        <v>1450012</v>
      </c>
      <c r="G62" s="17">
        <f t="shared" ref="G62:S62" si="22">+G63+G64+G65</f>
        <v>75723</v>
      </c>
      <c r="H62" s="17">
        <f t="shared" si="22"/>
        <v>116607</v>
      </c>
      <c r="I62" s="17">
        <f t="shared" si="22"/>
        <v>76242</v>
      </c>
      <c r="J62" s="17">
        <f t="shared" si="22"/>
        <v>71977</v>
      </c>
      <c r="K62" s="17">
        <f t="shared" si="22"/>
        <v>50228</v>
      </c>
      <c r="L62" s="17">
        <f t="shared" si="22"/>
        <v>112585</v>
      </c>
      <c r="M62" s="17">
        <f t="shared" si="22"/>
        <v>223750</v>
      </c>
      <c r="N62" s="17">
        <f t="shared" si="22"/>
        <v>136319</v>
      </c>
      <c r="O62" s="17">
        <f t="shared" si="22"/>
        <v>145245</v>
      </c>
      <c r="P62" s="17">
        <f t="shared" si="22"/>
        <v>134459</v>
      </c>
      <c r="Q62" s="17">
        <f t="shared" si="22"/>
        <v>135325</v>
      </c>
      <c r="R62" s="17">
        <f t="shared" si="22"/>
        <v>171552</v>
      </c>
      <c r="S62" s="17">
        <f t="shared" si="22"/>
        <v>1450012</v>
      </c>
      <c r="T62" s="70">
        <f t="shared" si="6"/>
        <v>0</v>
      </c>
    </row>
    <row r="63" spans="1:20" ht="28.5" x14ac:dyDescent="0.25">
      <c r="A63" s="13" t="s">
        <v>20</v>
      </c>
      <c r="B63" s="14" t="s">
        <v>65</v>
      </c>
      <c r="C63" s="13" t="s">
        <v>20</v>
      </c>
      <c r="D63" s="14" t="s">
        <v>65</v>
      </c>
      <c r="E63" s="17">
        <v>650000</v>
      </c>
      <c r="G63" s="15">
        <v>33122</v>
      </c>
      <c r="H63" s="15">
        <v>56117</v>
      </c>
      <c r="I63" s="15">
        <v>44511</v>
      </c>
      <c r="J63" s="15">
        <v>27930</v>
      </c>
      <c r="K63" s="15">
        <v>20462</v>
      </c>
      <c r="L63" s="15">
        <v>58638</v>
      </c>
      <c r="M63" s="15">
        <v>100452</v>
      </c>
      <c r="N63" s="15">
        <v>62395</v>
      </c>
      <c r="O63" s="15">
        <v>59627</v>
      </c>
      <c r="P63" s="15">
        <v>62015</v>
      </c>
      <c r="Q63" s="15">
        <v>56573</v>
      </c>
      <c r="R63" s="15">
        <v>68158</v>
      </c>
      <c r="S63" s="15">
        <f t="shared" si="5"/>
        <v>650000</v>
      </c>
      <c r="T63" s="70">
        <f t="shared" si="6"/>
        <v>0</v>
      </c>
    </row>
    <row r="64" spans="1:20" ht="28.5" x14ac:dyDescent="0.25">
      <c r="A64" s="13" t="s">
        <v>20</v>
      </c>
      <c r="B64" s="14" t="s">
        <v>66</v>
      </c>
      <c r="C64" s="13" t="s">
        <v>20</v>
      </c>
      <c r="D64" s="14" t="s">
        <v>66</v>
      </c>
      <c r="E64" s="17">
        <v>12</v>
      </c>
      <c r="G64" s="15">
        <v>1</v>
      </c>
      <c r="H64" s="15">
        <v>1</v>
      </c>
      <c r="I64" s="15">
        <v>1</v>
      </c>
      <c r="J64" s="15">
        <v>1</v>
      </c>
      <c r="K64" s="15">
        <v>1</v>
      </c>
      <c r="L64" s="15">
        <v>1</v>
      </c>
      <c r="M64" s="15">
        <v>1</v>
      </c>
      <c r="N64" s="15">
        <v>1</v>
      </c>
      <c r="O64" s="15">
        <v>1</v>
      </c>
      <c r="P64" s="15">
        <v>1</v>
      </c>
      <c r="Q64" s="15">
        <v>1</v>
      </c>
      <c r="R64" s="15">
        <v>1</v>
      </c>
      <c r="S64" s="15">
        <f t="shared" si="5"/>
        <v>12</v>
      </c>
      <c r="T64" s="70">
        <f t="shared" si="6"/>
        <v>0</v>
      </c>
    </row>
    <row r="65" spans="1:20" x14ac:dyDescent="0.25">
      <c r="A65" s="13" t="s">
        <v>20</v>
      </c>
      <c r="B65" s="14" t="s">
        <v>67</v>
      </c>
      <c r="C65" s="13" t="s">
        <v>20</v>
      </c>
      <c r="D65" s="14" t="s">
        <v>67</v>
      </c>
      <c r="E65" s="17">
        <v>800000</v>
      </c>
      <c r="G65" s="15">
        <v>42600</v>
      </c>
      <c r="H65" s="15">
        <v>60489</v>
      </c>
      <c r="I65" s="15">
        <v>31730</v>
      </c>
      <c r="J65" s="15">
        <v>44046</v>
      </c>
      <c r="K65" s="15">
        <v>29765</v>
      </c>
      <c r="L65" s="15">
        <v>53946</v>
      </c>
      <c r="M65" s="15">
        <v>123297</v>
      </c>
      <c r="N65" s="15">
        <v>73923</v>
      </c>
      <c r="O65" s="15">
        <v>85617</v>
      </c>
      <c r="P65" s="15">
        <v>72443</v>
      </c>
      <c r="Q65" s="15">
        <v>78751</v>
      </c>
      <c r="R65" s="15">
        <v>103393</v>
      </c>
      <c r="S65" s="15">
        <f t="shared" si="5"/>
        <v>800000</v>
      </c>
      <c r="T65" s="70">
        <f t="shared" si="6"/>
        <v>0</v>
      </c>
    </row>
    <row r="66" spans="1:20" x14ac:dyDescent="0.25">
      <c r="A66" s="13">
        <v>4306</v>
      </c>
      <c r="B66" s="14" t="s">
        <v>68</v>
      </c>
      <c r="C66" s="13">
        <v>4306</v>
      </c>
      <c r="D66" s="14" t="s">
        <v>68</v>
      </c>
      <c r="E66" s="17">
        <f>E67</f>
        <v>262341</v>
      </c>
      <c r="G66" s="17">
        <f t="shared" ref="G66:S66" si="23">G67</f>
        <v>21862</v>
      </c>
      <c r="H66" s="17">
        <f t="shared" si="23"/>
        <v>21862</v>
      </c>
      <c r="I66" s="17">
        <f t="shared" si="23"/>
        <v>21862</v>
      </c>
      <c r="J66" s="17">
        <f t="shared" si="23"/>
        <v>21862</v>
      </c>
      <c r="K66" s="17">
        <f t="shared" si="23"/>
        <v>21862</v>
      </c>
      <c r="L66" s="17">
        <f t="shared" si="23"/>
        <v>21862</v>
      </c>
      <c r="M66" s="17">
        <f t="shared" si="23"/>
        <v>21862</v>
      </c>
      <c r="N66" s="17">
        <f t="shared" si="23"/>
        <v>21862</v>
      </c>
      <c r="O66" s="17">
        <f t="shared" si="23"/>
        <v>21862</v>
      </c>
      <c r="P66" s="17">
        <f t="shared" si="23"/>
        <v>21862</v>
      </c>
      <c r="Q66" s="17">
        <f t="shared" si="23"/>
        <v>21862</v>
      </c>
      <c r="R66" s="17">
        <f t="shared" si="23"/>
        <v>21859</v>
      </c>
      <c r="S66" s="17">
        <f t="shared" si="23"/>
        <v>262341</v>
      </c>
      <c r="T66" s="70">
        <f t="shared" si="6"/>
        <v>0</v>
      </c>
    </row>
    <row r="67" spans="1:20" ht="42.75" x14ac:dyDescent="0.25">
      <c r="A67" s="13" t="s">
        <v>20</v>
      </c>
      <c r="B67" s="14" t="s">
        <v>69</v>
      </c>
      <c r="C67" s="13" t="s">
        <v>20</v>
      </c>
      <c r="D67" s="14" t="s">
        <v>69</v>
      </c>
      <c r="E67" s="17">
        <v>262341</v>
      </c>
      <c r="G67" s="15">
        <v>21862</v>
      </c>
      <c r="H67" s="15">
        <v>21862</v>
      </c>
      <c r="I67" s="15">
        <v>21862</v>
      </c>
      <c r="J67" s="15">
        <v>21862</v>
      </c>
      <c r="K67" s="15">
        <v>21862</v>
      </c>
      <c r="L67" s="15">
        <v>21862</v>
      </c>
      <c r="M67" s="15">
        <v>21862</v>
      </c>
      <c r="N67" s="15">
        <v>21862</v>
      </c>
      <c r="O67" s="15">
        <v>21862</v>
      </c>
      <c r="P67" s="15">
        <v>21862</v>
      </c>
      <c r="Q67" s="15">
        <v>21862</v>
      </c>
      <c r="R67" s="15">
        <v>21859</v>
      </c>
      <c r="S67" s="15">
        <f t="shared" si="5"/>
        <v>262341</v>
      </c>
      <c r="T67" s="70">
        <f t="shared" si="6"/>
        <v>0</v>
      </c>
    </row>
    <row r="68" spans="1:20" x14ac:dyDescent="0.25">
      <c r="A68" s="13">
        <v>4307</v>
      </c>
      <c r="B68" s="14" t="s">
        <v>70</v>
      </c>
      <c r="C68" s="13">
        <v>4307</v>
      </c>
      <c r="D68" s="14" t="s">
        <v>70</v>
      </c>
      <c r="E68" s="17">
        <f>+E69</f>
        <v>5000</v>
      </c>
      <c r="G68" s="17">
        <f t="shared" ref="G68:S68" si="24">+G69</f>
        <v>420</v>
      </c>
      <c r="H68" s="17">
        <f t="shared" si="24"/>
        <v>420</v>
      </c>
      <c r="I68" s="17">
        <f t="shared" si="24"/>
        <v>420</v>
      </c>
      <c r="J68" s="17">
        <f t="shared" si="24"/>
        <v>420</v>
      </c>
      <c r="K68" s="17">
        <f t="shared" si="24"/>
        <v>420</v>
      </c>
      <c r="L68" s="17">
        <f t="shared" si="24"/>
        <v>420</v>
      </c>
      <c r="M68" s="17">
        <f t="shared" si="24"/>
        <v>420</v>
      </c>
      <c r="N68" s="17">
        <f t="shared" si="24"/>
        <v>420</v>
      </c>
      <c r="O68" s="17">
        <f t="shared" si="24"/>
        <v>420</v>
      </c>
      <c r="P68" s="17">
        <f t="shared" si="24"/>
        <v>420</v>
      </c>
      <c r="Q68" s="17">
        <f t="shared" si="24"/>
        <v>420</v>
      </c>
      <c r="R68" s="17">
        <f t="shared" si="24"/>
        <v>380</v>
      </c>
      <c r="S68" s="17">
        <f t="shared" si="24"/>
        <v>5000</v>
      </c>
      <c r="T68" s="70">
        <f t="shared" si="6"/>
        <v>0</v>
      </c>
    </row>
    <row r="69" spans="1:20" x14ac:dyDescent="0.25">
      <c r="A69" s="13" t="s">
        <v>20</v>
      </c>
      <c r="B69" s="14" t="s">
        <v>71</v>
      </c>
      <c r="C69" s="13" t="s">
        <v>20</v>
      </c>
      <c r="D69" s="14" t="s">
        <v>71</v>
      </c>
      <c r="E69" s="17">
        <v>5000</v>
      </c>
      <c r="G69" s="15">
        <v>420</v>
      </c>
      <c r="H69" s="15">
        <v>420</v>
      </c>
      <c r="I69" s="15">
        <v>420</v>
      </c>
      <c r="J69" s="15">
        <v>420</v>
      </c>
      <c r="K69" s="15">
        <v>420</v>
      </c>
      <c r="L69" s="15">
        <v>420</v>
      </c>
      <c r="M69" s="15">
        <v>420</v>
      </c>
      <c r="N69" s="15">
        <v>420</v>
      </c>
      <c r="O69" s="15">
        <v>420</v>
      </c>
      <c r="P69" s="15">
        <v>420</v>
      </c>
      <c r="Q69" s="15">
        <v>420</v>
      </c>
      <c r="R69" s="15">
        <v>380</v>
      </c>
      <c r="S69" s="15">
        <f t="shared" si="5"/>
        <v>5000</v>
      </c>
      <c r="T69" s="70">
        <f t="shared" si="6"/>
        <v>0</v>
      </c>
    </row>
    <row r="70" spans="1:20" x14ac:dyDescent="0.25">
      <c r="A70" s="13">
        <v>4308</v>
      </c>
      <c r="B70" s="14" t="s">
        <v>72</v>
      </c>
      <c r="C70" s="13">
        <v>4308</v>
      </c>
      <c r="D70" s="14" t="s">
        <v>72</v>
      </c>
      <c r="E70" s="17">
        <f>+E71+E72+E73+E74+E75+E76+E77</f>
        <v>287349</v>
      </c>
      <c r="G70" s="17">
        <f t="shared" ref="G70:S70" si="25">+G71+G72+G73+G74+G75+G76+G77</f>
        <v>20584</v>
      </c>
      <c r="H70" s="17">
        <f t="shared" si="25"/>
        <v>36099</v>
      </c>
      <c r="I70" s="17">
        <f t="shared" si="25"/>
        <v>31012</v>
      </c>
      <c r="J70" s="17">
        <f t="shared" si="25"/>
        <v>26526</v>
      </c>
      <c r="K70" s="17">
        <f t="shared" si="25"/>
        <v>9403</v>
      </c>
      <c r="L70" s="17">
        <f t="shared" si="25"/>
        <v>13015</v>
      </c>
      <c r="M70" s="17">
        <f t="shared" si="25"/>
        <v>3725</v>
      </c>
      <c r="N70" s="17">
        <f t="shared" si="25"/>
        <v>33951</v>
      </c>
      <c r="O70" s="17">
        <f t="shared" si="25"/>
        <v>15682</v>
      </c>
      <c r="P70" s="17">
        <f t="shared" si="25"/>
        <v>13981</v>
      </c>
      <c r="Q70" s="17">
        <f t="shared" si="25"/>
        <v>30596</v>
      </c>
      <c r="R70" s="17">
        <f t="shared" si="25"/>
        <v>52775</v>
      </c>
      <c r="S70" s="17">
        <f t="shared" si="25"/>
        <v>287349</v>
      </c>
      <c r="T70" s="70">
        <f t="shared" si="6"/>
        <v>0</v>
      </c>
    </row>
    <row r="71" spans="1:20" x14ac:dyDescent="0.25">
      <c r="A71" s="13" t="s">
        <v>20</v>
      </c>
      <c r="B71" s="14" t="s">
        <v>73</v>
      </c>
      <c r="C71" s="13" t="s">
        <v>20</v>
      </c>
      <c r="D71" s="14" t="s">
        <v>274</v>
      </c>
      <c r="E71" s="17">
        <v>5000</v>
      </c>
      <c r="G71" s="15">
        <v>420</v>
      </c>
      <c r="H71" s="15">
        <v>420</v>
      </c>
      <c r="I71" s="15">
        <v>420</v>
      </c>
      <c r="J71" s="15">
        <v>420</v>
      </c>
      <c r="K71" s="15">
        <v>420</v>
      </c>
      <c r="L71" s="15">
        <v>420</v>
      </c>
      <c r="M71" s="15">
        <v>420</v>
      </c>
      <c r="N71" s="15">
        <v>420</v>
      </c>
      <c r="O71" s="15">
        <v>420</v>
      </c>
      <c r="P71" s="15">
        <v>420</v>
      </c>
      <c r="Q71" s="15">
        <v>420</v>
      </c>
      <c r="R71" s="15">
        <v>380</v>
      </c>
      <c r="S71" s="15">
        <f t="shared" si="5"/>
        <v>5000</v>
      </c>
      <c r="T71" s="70">
        <f t="shared" si="6"/>
        <v>0</v>
      </c>
    </row>
    <row r="72" spans="1:20" ht="28.5" x14ac:dyDescent="0.25">
      <c r="A72" s="13" t="s">
        <v>20</v>
      </c>
      <c r="B72" s="14" t="s">
        <v>74</v>
      </c>
      <c r="C72" s="13" t="s">
        <v>20</v>
      </c>
      <c r="D72" s="14" t="s">
        <v>275</v>
      </c>
      <c r="E72" s="17">
        <v>5000</v>
      </c>
      <c r="G72" s="15">
        <v>420</v>
      </c>
      <c r="H72" s="15">
        <v>420</v>
      </c>
      <c r="I72" s="15">
        <v>420</v>
      </c>
      <c r="J72" s="15">
        <v>420</v>
      </c>
      <c r="K72" s="15">
        <v>420</v>
      </c>
      <c r="L72" s="15">
        <v>420</v>
      </c>
      <c r="M72" s="15">
        <v>420</v>
      </c>
      <c r="N72" s="15">
        <v>420</v>
      </c>
      <c r="O72" s="15">
        <v>420</v>
      </c>
      <c r="P72" s="15">
        <v>420</v>
      </c>
      <c r="Q72" s="15">
        <v>420</v>
      </c>
      <c r="R72" s="15">
        <v>380</v>
      </c>
      <c r="S72" s="15">
        <f t="shared" ref="S72:S135" si="26">SUM(G72:R72)</f>
        <v>5000</v>
      </c>
      <c r="T72" s="70">
        <f t="shared" si="6"/>
        <v>0</v>
      </c>
    </row>
    <row r="73" spans="1:20" x14ac:dyDescent="0.25">
      <c r="A73" s="13" t="s">
        <v>20</v>
      </c>
      <c r="B73" s="14" t="s">
        <v>75</v>
      </c>
      <c r="C73" s="13" t="s">
        <v>20</v>
      </c>
      <c r="D73" s="14" t="s">
        <v>75</v>
      </c>
      <c r="E73" s="17">
        <v>12000</v>
      </c>
      <c r="G73" s="15">
        <v>3300</v>
      </c>
      <c r="H73" s="15">
        <v>3000</v>
      </c>
      <c r="I73" s="15">
        <v>3000</v>
      </c>
      <c r="J73" s="15">
        <v>300</v>
      </c>
      <c r="K73" s="15">
        <v>300</v>
      </c>
      <c r="L73" s="15">
        <v>300</v>
      </c>
      <c r="M73" s="15">
        <v>300</v>
      </c>
      <c r="N73" s="15">
        <v>300</v>
      </c>
      <c r="O73" s="15">
        <v>300</v>
      </c>
      <c r="P73" s="15">
        <v>300</v>
      </c>
      <c r="Q73" s="15">
        <v>300</v>
      </c>
      <c r="R73" s="15">
        <v>300</v>
      </c>
      <c r="S73" s="15">
        <f t="shared" si="26"/>
        <v>12000</v>
      </c>
      <c r="T73" s="70">
        <f t="shared" si="6"/>
        <v>0</v>
      </c>
    </row>
    <row r="74" spans="1:20" x14ac:dyDescent="0.25">
      <c r="A74" s="13" t="s">
        <v>20</v>
      </c>
      <c r="B74" s="14" t="s">
        <v>76</v>
      </c>
      <c r="C74" s="13" t="s">
        <v>20</v>
      </c>
      <c r="D74" s="14" t="s">
        <v>76</v>
      </c>
      <c r="E74" s="17">
        <v>13393</v>
      </c>
      <c r="G74" s="15">
        <v>1400</v>
      </c>
      <c r="H74" s="15">
        <v>1000</v>
      </c>
      <c r="I74" s="15">
        <v>1000</v>
      </c>
      <c r="J74" s="15">
        <v>1000</v>
      </c>
      <c r="K74" s="15">
        <v>1000</v>
      </c>
      <c r="L74" s="15">
        <v>1000</v>
      </c>
      <c r="M74" s="15">
        <v>1000</v>
      </c>
      <c r="N74" s="15">
        <v>1000</v>
      </c>
      <c r="O74" s="15">
        <v>2000</v>
      </c>
      <c r="P74" s="15">
        <v>1000</v>
      </c>
      <c r="Q74" s="15">
        <v>1000</v>
      </c>
      <c r="R74" s="15">
        <v>993</v>
      </c>
      <c r="S74" s="15">
        <f t="shared" si="26"/>
        <v>13393</v>
      </c>
      <c r="T74" s="70">
        <f t="shared" ref="T74:T137" si="27">S74-E74</f>
        <v>0</v>
      </c>
    </row>
    <row r="75" spans="1:20" ht="28.5" x14ac:dyDescent="0.25">
      <c r="A75" s="13" t="s">
        <v>20</v>
      </c>
      <c r="B75" s="14" t="s">
        <v>77</v>
      </c>
      <c r="C75" s="13" t="s">
        <v>20</v>
      </c>
      <c r="D75" s="14" t="s">
        <v>77</v>
      </c>
      <c r="E75" s="17">
        <v>251932</v>
      </c>
      <c r="G75" s="15">
        <v>15042</v>
      </c>
      <c r="H75" s="15">
        <v>31257</v>
      </c>
      <c r="I75" s="15">
        <v>26170</v>
      </c>
      <c r="J75" s="15">
        <v>24384</v>
      </c>
      <c r="K75" s="15">
        <v>7261</v>
      </c>
      <c r="L75" s="15">
        <v>10873</v>
      </c>
      <c r="M75" s="15">
        <v>1583</v>
      </c>
      <c r="N75" s="15">
        <v>31809</v>
      </c>
      <c r="O75" s="15">
        <v>12540</v>
      </c>
      <c r="P75" s="15">
        <v>11839</v>
      </c>
      <c r="Q75" s="15">
        <v>28454</v>
      </c>
      <c r="R75" s="15">
        <v>50720</v>
      </c>
      <c r="S75" s="15">
        <f t="shared" si="26"/>
        <v>251932</v>
      </c>
      <c r="T75" s="70">
        <f t="shared" si="27"/>
        <v>0</v>
      </c>
    </row>
    <row r="76" spans="1:20" ht="28.5" x14ac:dyDescent="0.25">
      <c r="A76" s="13" t="s">
        <v>20</v>
      </c>
      <c r="B76" s="14" t="s">
        <v>78</v>
      </c>
      <c r="C76" s="13" t="s">
        <v>20</v>
      </c>
      <c r="D76" s="14" t="s">
        <v>78</v>
      </c>
      <c r="E76" s="17">
        <v>12</v>
      </c>
      <c r="G76" s="15">
        <v>1</v>
      </c>
      <c r="H76" s="15">
        <v>1</v>
      </c>
      <c r="I76" s="15">
        <v>1</v>
      </c>
      <c r="J76" s="15">
        <v>1</v>
      </c>
      <c r="K76" s="15">
        <v>1</v>
      </c>
      <c r="L76" s="15">
        <v>1</v>
      </c>
      <c r="M76" s="15">
        <v>1</v>
      </c>
      <c r="N76" s="15">
        <v>1</v>
      </c>
      <c r="O76" s="15">
        <v>1</v>
      </c>
      <c r="P76" s="15">
        <v>1</v>
      </c>
      <c r="Q76" s="15">
        <v>1</v>
      </c>
      <c r="R76" s="15">
        <v>1</v>
      </c>
      <c r="S76" s="15">
        <f t="shared" si="26"/>
        <v>12</v>
      </c>
      <c r="T76" s="70">
        <f t="shared" si="27"/>
        <v>0</v>
      </c>
    </row>
    <row r="77" spans="1:20" ht="42.75" x14ac:dyDescent="0.25">
      <c r="A77" s="13" t="s">
        <v>20</v>
      </c>
      <c r="B77" s="14" t="s">
        <v>79</v>
      </c>
      <c r="C77" s="13" t="s">
        <v>20</v>
      </c>
      <c r="D77" s="14" t="s">
        <v>79</v>
      </c>
      <c r="E77" s="17">
        <v>12</v>
      </c>
      <c r="G77" s="15">
        <v>1</v>
      </c>
      <c r="H77" s="15">
        <v>1</v>
      </c>
      <c r="I77" s="15">
        <v>1</v>
      </c>
      <c r="J77" s="15">
        <v>1</v>
      </c>
      <c r="K77" s="15">
        <v>1</v>
      </c>
      <c r="L77" s="15">
        <v>1</v>
      </c>
      <c r="M77" s="15">
        <v>1</v>
      </c>
      <c r="N77" s="15">
        <v>1</v>
      </c>
      <c r="O77" s="15">
        <v>1</v>
      </c>
      <c r="P77" s="15">
        <v>1</v>
      </c>
      <c r="Q77" s="15">
        <v>1</v>
      </c>
      <c r="R77" s="15">
        <v>1</v>
      </c>
      <c r="S77" s="15">
        <f t="shared" si="26"/>
        <v>12</v>
      </c>
      <c r="T77" s="70">
        <f t="shared" si="27"/>
        <v>0</v>
      </c>
    </row>
    <row r="78" spans="1:20" x14ac:dyDescent="0.25">
      <c r="A78" s="13">
        <v>4310</v>
      </c>
      <c r="B78" s="14" t="s">
        <v>80</v>
      </c>
      <c r="C78" s="13">
        <v>4310</v>
      </c>
      <c r="D78" s="14" t="s">
        <v>80</v>
      </c>
      <c r="E78" s="17">
        <f>SUM(E79:E92)</f>
        <v>8444828</v>
      </c>
      <c r="G78" s="17">
        <f t="shared" ref="G78:S78" si="28">SUM(G79:G92)</f>
        <v>635642</v>
      </c>
      <c r="H78" s="17">
        <f t="shared" si="28"/>
        <v>304006</v>
      </c>
      <c r="I78" s="17">
        <f t="shared" si="28"/>
        <v>592504</v>
      </c>
      <c r="J78" s="17">
        <f t="shared" si="28"/>
        <v>661248</v>
      </c>
      <c r="K78" s="17">
        <f t="shared" si="28"/>
        <v>517517</v>
      </c>
      <c r="L78" s="17">
        <f t="shared" si="28"/>
        <v>643202</v>
      </c>
      <c r="M78" s="17">
        <f t="shared" si="28"/>
        <v>488131</v>
      </c>
      <c r="N78" s="17">
        <f t="shared" si="28"/>
        <v>666449</v>
      </c>
      <c r="O78" s="17">
        <f t="shared" si="28"/>
        <v>864545</v>
      </c>
      <c r="P78" s="17">
        <f t="shared" si="28"/>
        <v>803783</v>
      </c>
      <c r="Q78" s="17">
        <f t="shared" si="28"/>
        <v>989617</v>
      </c>
      <c r="R78" s="17">
        <f t="shared" si="28"/>
        <v>1278184</v>
      </c>
      <c r="S78" s="17">
        <f t="shared" si="28"/>
        <v>8444828</v>
      </c>
      <c r="T78" s="70">
        <f t="shared" si="27"/>
        <v>0</v>
      </c>
    </row>
    <row r="79" spans="1:20" ht="28.5" x14ac:dyDescent="0.25">
      <c r="A79" s="13" t="s">
        <v>20</v>
      </c>
      <c r="B79" s="14" t="s">
        <v>81</v>
      </c>
      <c r="C79" s="13" t="s">
        <v>20</v>
      </c>
      <c r="D79" s="14" t="s">
        <v>81</v>
      </c>
      <c r="E79" s="17">
        <v>4000000</v>
      </c>
      <c r="G79" s="15">
        <v>243174</v>
      </c>
      <c r="H79" s="15">
        <v>106676</v>
      </c>
      <c r="I79" s="15">
        <v>308426</v>
      </c>
      <c r="J79" s="15">
        <v>507664</v>
      </c>
      <c r="K79" s="15">
        <v>124956</v>
      </c>
      <c r="L79" s="15">
        <v>468474</v>
      </c>
      <c r="M79" s="15">
        <v>248732</v>
      </c>
      <c r="N79" s="15">
        <v>350961</v>
      </c>
      <c r="O79" s="15">
        <v>398316</v>
      </c>
      <c r="P79" s="15">
        <v>496582</v>
      </c>
      <c r="Q79" s="15">
        <v>262146</v>
      </c>
      <c r="R79" s="15">
        <v>483893</v>
      </c>
      <c r="S79" s="15">
        <f t="shared" si="26"/>
        <v>4000000</v>
      </c>
      <c r="T79" s="70">
        <f t="shared" si="27"/>
        <v>0</v>
      </c>
    </row>
    <row r="80" spans="1:20" x14ac:dyDescent="0.25">
      <c r="A80" s="13" t="s">
        <v>20</v>
      </c>
      <c r="B80" s="14" t="s">
        <v>82</v>
      </c>
      <c r="C80" s="13" t="s">
        <v>20</v>
      </c>
      <c r="D80" s="14" t="s">
        <v>82</v>
      </c>
      <c r="E80" s="17">
        <v>1300000</v>
      </c>
      <c r="G80" s="15">
        <v>226318</v>
      </c>
      <c r="H80" s="15">
        <v>27928</v>
      </c>
      <c r="I80" s="15">
        <v>30989</v>
      </c>
      <c r="J80" s="15">
        <v>11271</v>
      </c>
      <c r="K80" s="15">
        <v>289157</v>
      </c>
      <c r="L80" s="15">
        <v>2372</v>
      </c>
      <c r="M80" s="15">
        <v>26991</v>
      </c>
      <c r="N80" s="15">
        <v>52659</v>
      </c>
      <c r="O80" s="15">
        <v>12848</v>
      </c>
      <c r="P80" s="15">
        <v>49720</v>
      </c>
      <c r="Q80" s="15">
        <v>123002</v>
      </c>
      <c r="R80" s="15">
        <v>446745</v>
      </c>
      <c r="S80" s="15">
        <f t="shared" si="26"/>
        <v>1300000</v>
      </c>
      <c r="T80" s="70">
        <f t="shared" si="27"/>
        <v>0</v>
      </c>
    </row>
    <row r="81" spans="1:20" ht="28.5" x14ac:dyDescent="0.25">
      <c r="A81" s="13" t="s">
        <v>20</v>
      </c>
      <c r="B81" s="14" t="s">
        <v>83</v>
      </c>
      <c r="C81" s="13" t="s">
        <v>20</v>
      </c>
      <c r="D81" s="14" t="s">
        <v>83</v>
      </c>
      <c r="E81" s="17">
        <v>12</v>
      </c>
      <c r="G81" s="15">
        <v>1</v>
      </c>
      <c r="H81" s="15">
        <v>1</v>
      </c>
      <c r="I81" s="15">
        <v>1</v>
      </c>
      <c r="J81" s="15">
        <v>1</v>
      </c>
      <c r="K81" s="15">
        <v>1</v>
      </c>
      <c r="L81" s="15">
        <v>1</v>
      </c>
      <c r="M81" s="15">
        <v>1</v>
      </c>
      <c r="N81" s="15">
        <v>1</v>
      </c>
      <c r="O81" s="15">
        <v>1</v>
      </c>
      <c r="P81" s="15">
        <v>1</v>
      </c>
      <c r="Q81" s="15">
        <v>1</v>
      </c>
      <c r="R81" s="15">
        <v>1</v>
      </c>
      <c r="S81" s="15">
        <f t="shared" si="26"/>
        <v>12</v>
      </c>
      <c r="T81" s="70">
        <f t="shared" si="27"/>
        <v>0</v>
      </c>
    </row>
    <row r="82" spans="1:20" ht="42.75" x14ac:dyDescent="0.25">
      <c r="A82" s="13" t="s">
        <v>20</v>
      </c>
      <c r="B82" s="14" t="s">
        <v>84</v>
      </c>
      <c r="C82" s="13" t="s">
        <v>20</v>
      </c>
      <c r="D82" s="14" t="s">
        <v>84</v>
      </c>
      <c r="E82" s="17">
        <v>12</v>
      </c>
      <c r="G82" s="15">
        <v>1</v>
      </c>
      <c r="H82" s="15">
        <v>1</v>
      </c>
      <c r="I82" s="15">
        <v>1</v>
      </c>
      <c r="J82" s="15">
        <v>1</v>
      </c>
      <c r="K82" s="15">
        <v>1</v>
      </c>
      <c r="L82" s="15">
        <v>1</v>
      </c>
      <c r="M82" s="15">
        <v>1</v>
      </c>
      <c r="N82" s="15">
        <v>1</v>
      </c>
      <c r="O82" s="15">
        <v>1</v>
      </c>
      <c r="P82" s="15">
        <v>1</v>
      </c>
      <c r="Q82" s="15">
        <v>1</v>
      </c>
      <c r="R82" s="15">
        <v>1</v>
      </c>
      <c r="S82" s="15">
        <f t="shared" si="26"/>
        <v>12</v>
      </c>
      <c r="T82" s="70">
        <f t="shared" si="27"/>
        <v>0</v>
      </c>
    </row>
    <row r="83" spans="1:20" ht="28.5" x14ac:dyDescent="0.25">
      <c r="A83" s="13" t="s">
        <v>20</v>
      </c>
      <c r="B83" s="14" t="s">
        <v>85</v>
      </c>
      <c r="C83" s="13" t="s">
        <v>20</v>
      </c>
      <c r="D83" s="14" t="s">
        <v>85</v>
      </c>
      <c r="E83" s="17">
        <v>12</v>
      </c>
      <c r="G83" s="15">
        <v>1</v>
      </c>
      <c r="H83" s="15">
        <v>1</v>
      </c>
      <c r="I83" s="15">
        <v>1</v>
      </c>
      <c r="J83" s="15">
        <v>1</v>
      </c>
      <c r="K83" s="15">
        <v>1</v>
      </c>
      <c r="L83" s="15">
        <v>1</v>
      </c>
      <c r="M83" s="15">
        <v>1</v>
      </c>
      <c r="N83" s="15">
        <v>1</v>
      </c>
      <c r="O83" s="15">
        <v>1</v>
      </c>
      <c r="P83" s="15">
        <v>1</v>
      </c>
      <c r="Q83" s="15">
        <v>1</v>
      </c>
      <c r="R83" s="15">
        <v>1</v>
      </c>
      <c r="S83" s="15">
        <f t="shared" si="26"/>
        <v>12</v>
      </c>
      <c r="T83" s="70">
        <f t="shared" si="27"/>
        <v>0</v>
      </c>
    </row>
    <row r="84" spans="1:20" x14ac:dyDescent="0.25">
      <c r="A84" s="13" t="s">
        <v>20</v>
      </c>
      <c r="B84" s="14" t="s">
        <v>86</v>
      </c>
      <c r="C84" s="13" t="s">
        <v>20</v>
      </c>
      <c r="D84" s="14" t="s">
        <v>86</v>
      </c>
      <c r="E84" s="17">
        <v>300000</v>
      </c>
      <c r="G84" s="15">
        <v>15795</v>
      </c>
      <c r="H84" s="15">
        <v>22173</v>
      </c>
      <c r="I84" s="15">
        <v>22214</v>
      </c>
      <c r="J84" s="15">
        <v>10903</v>
      </c>
      <c r="K84" s="15">
        <v>11046</v>
      </c>
      <c r="L84" s="15">
        <v>16035</v>
      </c>
      <c r="M84" s="15">
        <v>43978</v>
      </c>
      <c r="N84" s="15">
        <v>15311</v>
      </c>
      <c r="O84" s="15">
        <v>36122</v>
      </c>
      <c r="P84" s="15">
        <v>40372</v>
      </c>
      <c r="Q84" s="15">
        <v>39475</v>
      </c>
      <c r="R84" s="15">
        <v>26576</v>
      </c>
      <c r="S84" s="15">
        <f t="shared" si="26"/>
        <v>300000</v>
      </c>
      <c r="T84" s="70">
        <f t="shared" si="27"/>
        <v>0</v>
      </c>
    </row>
    <row r="85" spans="1:20" ht="28.5" x14ac:dyDescent="0.25">
      <c r="A85" s="13" t="s">
        <v>20</v>
      </c>
      <c r="B85" s="14" t="s">
        <v>87</v>
      </c>
      <c r="C85" s="13" t="s">
        <v>20</v>
      </c>
      <c r="D85" s="14" t="s">
        <v>87</v>
      </c>
      <c r="E85" s="17">
        <v>800000</v>
      </c>
      <c r="G85" s="15">
        <v>2903</v>
      </c>
      <c r="H85" s="15">
        <v>792</v>
      </c>
      <c r="I85" s="15">
        <v>10414</v>
      </c>
      <c r="J85" s="15">
        <v>34727</v>
      </c>
      <c r="K85" s="15">
        <v>16241</v>
      </c>
      <c r="L85" s="15">
        <v>45245</v>
      </c>
      <c r="M85" s="15">
        <v>34535</v>
      </c>
      <c r="N85" s="15">
        <v>79087</v>
      </c>
      <c r="O85" s="15">
        <v>218744</v>
      </c>
      <c r="P85" s="15">
        <v>40315</v>
      </c>
      <c r="Q85" s="15">
        <v>288457</v>
      </c>
      <c r="R85" s="15">
        <v>28540</v>
      </c>
      <c r="S85" s="15">
        <f t="shared" si="26"/>
        <v>800000</v>
      </c>
      <c r="T85" s="70">
        <f t="shared" si="27"/>
        <v>0</v>
      </c>
    </row>
    <row r="86" spans="1:20" ht="28.5" x14ac:dyDescent="0.25">
      <c r="A86" s="13" t="s">
        <v>20</v>
      </c>
      <c r="B86" s="14" t="s">
        <v>88</v>
      </c>
      <c r="C86" s="13" t="s">
        <v>20</v>
      </c>
      <c r="D86" s="14" t="s">
        <v>88</v>
      </c>
      <c r="E86" s="17">
        <v>12</v>
      </c>
      <c r="G86" s="15">
        <v>1</v>
      </c>
      <c r="H86" s="15">
        <v>1</v>
      </c>
      <c r="I86" s="15">
        <v>1</v>
      </c>
      <c r="J86" s="15">
        <v>1</v>
      </c>
      <c r="K86" s="15">
        <v>1</v>
      </c>
      <c r="L86" s="15">
        <v>1</v>
      </c>
      <c r="M86" s="15">
        <v>1</v>
      </c>
      <c r="N86" s="15">
        <v>1</v>
      </c>
      <c r="O86" s="15">
        <v>1</v>
      </c>
      <c r="P86" s="15">
        <v>1</v>
      </c>
      <c r="Q86" s="15">
        <v>1</v>
      </c>
      <c r="R86" s="15">
        <v>1</v>
      </c>
      <c r="S86" s="15">
        <f t="shared" si="26"/>
        <v>12</v>
      </c>
      <c r="T86" s="70">
        <f t="shared" si="27"/>
        <v>0</v>
      </c>
    </row>
    <row r="87" spans="1:20" x14ac:dyDescent="0.25">
      <c r="A87" s="13" t="s">
        <v>20</v>
      </c>
      <c r="B87" s="14" t="s">
        <v>89</v>
      </c>
      <c r="C87" s="13" t="s">
        <v>20</v>
      </c>
      <c r="D87" s="14" t="s">
        <v>89</v>
      </c>
      <c r="E87" s="17">
        <v>21553</v>
      </c>
      <c r="G87" s="15">
        <v>184</v>
      </c>
      <c r="H87" s="15">
        <v>6000</v>
      </c>
      <c r="I87" s="15">
        <v>3500</v>
      </c>
      <c r="J87" s="15">
        <v>92</v>
      </c>
      <c r="K87" s="15">
        <v>250</v>
      </c>
      <c r="L87" s="15">
        <v>250</v>
      </c>
      <c r="M87" s="15">
        <v>250</v>
      </c>
      <c r="N87" s="15">
        <v>250</v>
      </c>
      <c r="O87" s="15">
        <v>9500</v>
      </c>
      <c r="P87" s="15">
        <v>776</v>
      </c>
      <c r="Q87" s="15">
        <v>250</v>
      </c>
      <c r="R87" s="15">
        <v>251</v>
      </c>
      <c r="S87" s="15">
        <f t="shared" si="26"/>
        <v>21553</v>
      </c>
      <c r="T87" s="70">
        <f t="shared" si="27"/>
        <v>0</v>
      </c>
    </row>
    <row r="88" spans="1:20" ht="28.5" x14ac:dyDescent="0.25">
      <c r="A88" s="13" t="s">
        <v>20</v>
      </c>
      <c r="B88" s="14" t="s">
        <v>90</v>
      </c>
      <c r="C88" s="13" t="s">
        <v>20</v>
      </c>
      <c r="D88" s="14" t="s">
        <v>90</v>
      </c>
      <c r="E88" s="17">
        <v>523203</v>
      </c>
      <c r="G88" s="15">
        <v>74300</v>
      </c>
      <c r="H88" s="15">
        <v>62086</v>
      </c>
      <c r="I88" s="15">
        <v>39858</v>
      </c>
      <c r="J88" s="15">
        <v>7846</v>
      </c>
      <c r="K88" s="15">
        <v>2241</v>
      </c>
      <c r="L88" s="15">
        <v>5833</v>
      </c>
      <c r="M88" s="15">
        <v>67134</v>
      </c>
      <c r="N88" s="15">
        <v>22415</v>
      </c>
      <c r="O88" s="15">
        <v>45956</v>
      </c>
      <c r="P88" s="15">
        <v>33236</v>
      </c>
      <c r="Q88" s="15">
        <v>138759</v>
      </c>
      <c r="R88" s="15">
        <v>23539</v>
      </c>
      <c r="S88" s="15">
        <f t="shared" si="26"/>
        <v>523203</v>
      </c>
      <c r="T88" s="70">
        <f t="shared" si="27"/>
        <v>0</v>
      </c>
    </row>
    <row r="89" spans="1:20" ht="42.75" x14ac:dyDescent="0.25">
      <c r="A89" s="13" t="s">
        <v>20</v>
      </c>
      <c r="B89" s="14" t="s">
        <v>91</v>
      </c>
      <c r="C89" s="13" t="s">
        <v>20</v>
      </c>
      <c r="D89" s="14" t="s">
        <v>91</v>
      </c>
      <c r="E89" s="17">
        <v>12</v>
      </c>
      <c r="G89" s="15">
        <v>1</v>
      </c>
      <c r="H89" s="15">
        <v>1</v>
      </c>
      <c r="I89" s="15">
        <v>1</v>
      </c>
      <c r="J89" s="15">
        <v>1</v>
      </c>
      <c r="K89" s="15">
        <v>1</v>
      </c>
      <c r="L89" s="15">
        <v>1</v>
      </c>
      <c r="M89" s="15">
        <v>1</v>
      </c>
      <c r="N89" s="15">
        <v>1</v>
      </c>
      <c r="O89" s="15">
        <v>1</v>
      </c>
      <c r="P89" s="15">
        <v>1</v>
      </c>
      <c r="Q89" s="15">
        <v>1</v>
      </c>
      <c r="R89" s="15">
        <v>1</v>
      </c>
      <c r="S89" s="15">
        <f t="shared" si="26"/>
        <v>12</v>
      </c>
      <c r="T89" s="70">
        <f t="shared" si="27"/>
        <v>0</v>
      </c>
    </row>
    <row r="90" spans="1:20" x14ac:dyDescent="0.25">
      <c r="A90" s="13" t="s">
        <v>20</v>
      </c>
      <c r="B90" s="14" t="s">
        <v>92</v>
      </c>
      <c r="C90" s="13" t="s">
        <v>20</v>
      </c>
      <c r="D90" s="14" t="s">
        <v>92</v>
      </c>
      <c r="E90" s="17">
        <v>1200000</v>
      </c>
      <c r="G90" s="15">
        <v>64867</v>
      </c>
      <c r="H90" s="15">
        <v>69806</v>
      </c>
      <c r="I90" s="15">
        <v>168735</v>
      </c>
      <c r="J90" s="15">
        <v>75434</v>
      </c>
      <c r="K90" s="15">
        <v>62247</v>
      </c>
      <c r="L90" s="15">
        <v>74902</v>
      </c>
      <c r="M90" s="15">
        <v>66156</v>
      </c>
      <c r="N90" s="15">
        <v>140760</v>
      </c>
      <c r="O90" s="15">
        <v>99713</v>
      </c>
      <c r="P90" s="15">
        <v>142424</v>
      </c>
      <c r="Q90" s="15">
        <v>108522</v>
      </c>
      <c r="R90" s="15">
        <v>126434</v>
      </c>
      <c r="S90" s="15">
        <f t="shared" si="26"/>
        <v>1200000</v>
      </c>
      <c r="T90" s="70">
        <f t="shared" si="27"/>
        <v>0</v>
      </c>
    </row>
    <row r="91" spans="1:20" x14ac:dyDescent="0.25">
      <c r="A91" s="20" t="s">
        <v>20</v>
      </c>
      <c r="B91" s="14" t="s">
        <v>93</v>
      </c>
      <c r="C91" s="20" t="s">
        <v>20</v>
      </c>
      <c r="D91" s="14" t="s">
        <v>93</v>
      </c>
      <c r="E91" s="17">
        <v>300000</v>
      </c>
      <c r="G91" s="15">
        <v>8095</v>
      </c>
      <c r="H91" s="15">
        <v>8539</v>
      </c>
      <c r="I91" s="15">
        <v>8362</v>
      </c>
      <c r="J91" s="15">
        <v>13305</v>
      </c>
      <c r="K91" s="15">
        <v>11373</v>
      </c>
      <c r="L91" s="15">
        <v>30085</v>
      </c>
      <c r="M91" s="15">
        <v>349</v>
      </c>
      <c r="N91" s="15">
        <v>5000</v>
      </c>
      <c r="O91" s="15">
        <v>43340</v>
      </c>
      <c r="P91" s="15">
        <v>352</v>
      </c>
      <c r="Q91" s="15">
        <v>29000</v>
      </c>
      <c r="R91" s="15">
        <v>142200</v>
      </c>
      <c r="S91" s="15">
        <f t="shared" si="26"/>
        <v>300000</v>
      </c>
      <c r="T91" s="70">
        <f t="shared" si="27"/>
        <v>0</v>
      </c>
    </row>
    <row r="92" spans="1:20" ht="28.5" x14ac:dyDescent="0.25">
      <c r="A92" s="20"/>
      <c r="B92" s="14" t="s">
        <v>94</v>
      </c>
      <c r="C92" s="20"/>
      <c r="D92" s="14" t="s">
        <v>276</v>
      </c>
      <c r="E92" s="17">
        <v>12</v>
      </c>
      <c r="G92" s="15">
        <v>1</v>
      </c>
      <c r="H92" s="15">
        <v>1</v>
      </c>
      <c r="I92" s="15">
        <v>1</v>
      </c>
      <c r="J92" s="15">
        <v>1</v>
      </c>
      <c r="K92" s="15">
        <v>1</v>
      </c>
      <c r="L92" s="15">
        <v>1</v>
      </c>
      <c r="M92" s="15">
        <v>1</v>
      </c>
      <c r="N92" s="15">
        <v>1</v>
      </c>
      <c r="O92" s="15">
        <v>1</v>
      </c>
      <c r="P92" s="15">
        <v>1</v>
      </c>
      <c r="Q92" s="15">
        <v>1</v>
      </c>
      <c r="R92" s="15">
        <v>1</v>
      </c>
      <c r="S92" s="15">
        <f t="shared" si="26"/>
        <v>12</v>
      </c>
      <c r="T92" s="70">
        <f t="shared" si="27"/>
        <v>0</v>
      </c>
    </row>
    <row r="93" spans="1:20" x14ac:dyDescent="0.25">
      <c r="A93" s="13">
        <v>4311</v>
      </c>
      <c r="B93" s="14" t="s">
        <v>95</v>
      </c>
      <c r="C93" s="13">
        <v>4311</v>
      </c>
      <c r="D93" s="14" t="s">
        <v>95</v>
      </c>
      <c r="E93" s="17">
        <f>+E94+E95+E96</f>
        <v>36</v>
      </c>
      <c r="G93" s="17">
        <f t="shared" ref="G93:S93" si="29">+G94+G95+G96</f>
        <v>3</v>
      </c>
      <c r="H93" s="17">
        <f t="shared" si="29"/>
        <v>3</v>
      </c>
      <c r="I93" s="17">
        <f t="shared" si="29"/>
        <v>3</v>
      </c>
      <c r="J93" s="17">
        <f t="shared" si="29"/>
        <v>3</v>
      </c>
      <c r="K93" s="17">
        <f t="shared" si="29"/>
        <v>3</v>
      </c>
      <c r="L93" s="17">
        <f t="shared" si="29"/>
        <v>3</v>
      </c>
      <c r="M93" s="17">
        <f t="shared" si="29"/>
        <v>3</v>
      </c>
      <c r="N93" s="17">
        <f t="shared" si="29"/>
        <v>3</v>
      </c>
      <c r="O93" s="17">
        <f t="shared" si="29"/>
        <v>3</v>
      </c>
      <c r="P93" s="17">
        <f t="shared" si="29"/>
        <v>3</v>
      </c>
      <c r="Q93" s="17">
        <f t="shared" si="29"/>
        <v>3</v>
      </c>
      <c r="R93" s="17">
        <f t="shared" si="29"/>
        <v>3</v>
      </c>
      <c r="S93" s="17">
        <f t="shared" si="29"/>
        <v>36</v>
      </c>
      <c r="T93" s="70">
        <f t="shared" si="27"/>
        <v>0</v>
      </c>
    </row>
    <row r="94" spans="1:20" x14ac:dyDescent="0.25">
      <c r="A94" s="13" t="s">
        <v>20</v>
      </c>
      <c r="B94" s="14" t="s">
        <v>96</v>
      </c>
      <c r="C94" s="13" t="s">
        <v>20</v>
      </c>
      <c r="D94" s="14" t="s">
        <v>96</v>
      </c>
      <c r="E94" s="17">
        <v>12</v>
      </c>
      <c r="G94" s="15">
        <v>1</v>
      </c>
      <c r="H94" s="15">
        <v>1</v>
      </c>
      <c r="I94" s="15">
        <v>1</v>
      </c>
      <c r="J94" s="15">
        <v>1</v>
      </c>
      <c r="K94" s="15">
        <v>1</v>
      </c>
      <c r="L94" s="15">
        <v>1</v>
      </c>
      <c r="M94" s="15">
        <v>1</v>
      </c>
      <c r="N94" s="15">
        <v>1</v>
      </c>
      <c r="O94" s="15">
        <v>1</v>
      </c>
      <c r="P94" s="15">
        <v>1</v>
      </c>
      <c r="Q94" s="15">
        <v>1</v>
      </c>
      <c r="R94" s="15">
        <v>1</v>
      </c>
      <c r="S94" s="15">
        <f t="shared" si="26"/>
        <v>12</v>
      </c>
      <c r="T94" s="70">
        <f t="shared" si="27"/>
        <v>0</v>
      </c>
    </row>
    <row r="95" spans="1:20" x14ac:dyDescent="0.25">
      <c r="A95" s="13" t="s">
        <v>20</v>
      </c>
      <c r="B95" s="14" t="s">
        <v>97</v>
      </c>
      <c r="C95" s="13" t="s">
        <v>20</v>
      </c>
      <c r="D95" s="14" t="s">
        <v>97</v>
      </c>
      <c r="E95" s="17">
        <v>12</v>
      </c>
      <c r="G95" s="15">
        <v>1</v>
      </c>
      <c r="H95" s="15">
        <v>1</v>
      </c>
      <c r="I95" s="15">
        <v>1</v>
      </c>
      <c r="J95" s="15">
        <v>1</v>
      </c>
      <c r="K95" s="15">
        <v>1</v>
      </c>
      <c r="L95" s="15">
        <v>1</v>
      </c>
      <c r="M95" s="15">
        <v>1</v>
      </c>
      <c r="N95" s="15">
        <v>1</v>
      </c>
      <c r="O95" s="15">
        <v>1</v>
      </c>
      <c r="P95" s="15">
        <v>1</v>
      </c>
      <c r="Q95" s="15">
        <v>1</v>
      </c>
      <c r="R95" s="15">
        <v>1</v>
      </c>
      <c r="S95" s="15">
        <f t="shared" si="26"/>
        <v>12</v>
      </c>
      <c r="T95" s="70">
        <f t="shared" si="27"/>
        <v>0</v>
      </c>
    </row>
    <row r="96" spans="1:20" x14ac:dyDescent="0.25">
      <c r="A96" s="13" t="s">
        <v>20</v>
      </c>
      <c r="B96" s="14" t="s">
        <v>98</v>
      </c>
      <c r="C96" s="13" t="s">
        <v>20</v>
      </c>
      <c r="D96" s="14" t="s">
        <v>98</v>
      </c>
      <c r="E96" s="17">
        <v>12</v>
      </c>
      <c r="G96" s="15">
        <v>1</v>
      </c>
      <c r="H96" s="15">
        <v>1</v>
      </c>
      <c r="I96" s="15">
        <v>1</v>
      </c>
      <c r="J96" s="15">
        <v>1</v>
      </c>
      <c r="K96" s="15">
        <v>1</v>
      </c>
      <c r="L96" s="15">
        <v>1</v>
      </c>
      <c r="M96" s="15">
        <v>1</v>
      </c>
      <c r="N96" s="15">
        <v>1</v>
      </c>
      <c r="O96" s="15">
        <v>1</v>
      </c>
      <c r="P96" s="15">
        <v>1</v>
      </c>
      <c r="Q96" s="15">
        <v>1</v>
      </c>
      <c r="R96" s="15">
        <v>1</v>
      </c>
      <c r="S96" s="15">
        <f t="shared" si="26"/>
        <v>12</v>
      </c>
      <c r="T96" s="70">
        <f t="shared" si="27"/>
        <v>0</v>
      </c>
    </row>
    <row r="97" spans="1:20" ht="28.5" x14ac:dyDescent="0.25">
      <c r="A97" s="13">
        <v>4312</v>
      </c>
      <c r="B97" s="14" t="s">
        <v>99</v>
      </c>
      <c r="C97" s="13">
        <v>4312</v>
      </c>
      <c r="D97" s="14" t="s">
        <v>99</v>
      </c>
      <c r="E97" s="17">
        <f>SUM(E98:E105)</f>
        <v>3709828</v>
      </c>
      <c r="G97" s="17">
        <f t="shared" ref="G97:S97" si="30">SUM(G98:G105)</f>
        <v>43601</v>
      </c>
      <c r="H97" s="17">
        <f t="shared" si="30"/>
        <v>675966</v>
      </c>
      <c r="I97" s="17">
        <f t="shared" si="30"/>
        <v>535179</v>
      </c>
      <c r="J97" s="17">
        <f t="shared" si="30"/>
        <v>5319</v>
      </c>
      <c r="K97" s="17">
        <f t="shared" si="30"/>
        <v>80889</v>
      </c>
      <c r="L97" s="17">
        <f t="shared" si="30"/>
        <v>35043</v>
      </c>
      <c r="M97" s="17">
        <f t="shared" si="30"/>
        <v>130182</v>
      </c>
      <c r="N97" s="17">
        <f t="shared" si="30"/>
        <v>4919</v>
      </c>
      <c r="O97" s="17">
        <f t="shared" si="30"/>
        <v>180219</v>
      </c>
      <c r="P97" s="17">
        <f t="shared" si="30"/>
        <v>114752</v>
      </c>
      <c r="Q97" s="17">
        <f t="shared" si="30"/>
        <v>1479567</v>
      </c>
      <c r="R97" s="17">
        <f t="shared" si="30"/>
        <v>424192</v>
      </c>
      <c r="S97" s="17">
        <f t="shared" si="30"/>
        <v>3709828</v>
      </c>
      <c r="T97" s="70">
        <f t="shared" si="27"/>
        <v>0</v>
      </c>
    </row>
    <row r="98" spans="1:20" ht="28.5" x14ac:dyDescent="0.25">
      <c r="A98" s="13" t="s">
        <v>20</v>
      </c>
      <c r="B98" s="14" t="s">
        <v>100</v>
      </c>
      <c r="C98" s="13" t="s">
        <v>20</v>
      </c>
      <c r="D98" s="14" t="s">
        <v>100</v>
      </c>
      <c r="E98" s="17">
        <v>12</v>
      </c>
      <c r="G98" s="15">
        <v>1</v>
      </c>
      <c r="H98" s="15">
        <v>1</v>
      </c>
      <c r="I98" s="15">
        <v>1</v>
      </c>
      <c r="J98" s="15">
        <v>1</v>
      </c>
      <c r="K98" s="15">
        <v>1</v>
      </c>
      <c r="L98" s="15">
        <v>1</v>
      </c>
      <c r="M98" s="15">
        <v>1</v>
      </c>
      <c r="N98" s="15">
        <v>1</v>
      </c>
      <c r="O98" s="15">
        <v>1</v>
      </c>
      <c r="P98" s="15">
        <v>1</v>
      </c>
      <c r="Q98" s="15">
        <v>1</v>
      </c>
      <c r="R98" s="15">
        <v>1</v>
      </c>
      <c r="S98" s="15">
        <f t="shared" si="26"/>
        <v>12</v>
      </c>
      <c r="T98" s="70">
        <f t="shared" si="27"/>
        <v>0</v>
      </c>
    </row>
    <row r="99" spans="1:20" x14ac:dyDescent="0.25">
      <c r="A99" s="13" t="s">
        <v>20</v>
      </c>
      <c r="B99" s="14" t="s">
        <v>101</v>
      </c>
      <c r="C99" s="13" t="s">
        <v>20</v>
      </c>
      <c r="D99" s="14" t="s">
        <v>101</v>
      </c>
      <c r="E99" s="17">
        <v>1700000</v>
      </c>
      <c r="G99" s="15">
        <v>15805</v>
      </c>
      <c r="H99" s="15">
        <v>102335</v>
      </c>
      <c r="I99" s="15">
        <v>73850</v>
      </c>
      <c r="J99" s="15">
        <v>500</v>
      </c>
      <c r="K99" s="15">
        <v>76070</v>
      </c>
      <c r="L99" s="15">
        <v>30224</v>
      </c>
      <c r="M99" s="15">
        <v>18547</v>
      </c>
      <c r="N99" s="15">
        <v>100</v>
      </c>
      <c r="O99" s="15">
        <v>17244</v>
      </c>
      <c r="P99" s="15">
        <v>1900</v>
      </c>
      <c r="Q99" s="15">
        <v>1253164</v>
      </c>
      <c r="R99" s="15">
        <v>110261</v>
      </c>
      <c r="S99" s="15">
        <f t="shared" si="26"/>
        <v>1700000</v>
      </c>
      <c r="T99" s="70">
        <f t="shared" si="27"/>
        <v>0</v>
      </c>
    </row>
    <row r="100" spans="1:20" ht="28.5" x14ac:dyDescent="0.25">
      <c r="A100" s="13" t="s">
        <v>20</v>
      </c>
      <c r="B100" s="14" t="s">
        <v>102</v>
      </c>
      <c r="C100" s="13" t="s">
        <v>20</v>
      </c>
      <c r="D100" s="14" t="s">
        <v>102</v>
      </c>
      <c r="E100" s="17">
        <v>2000000</v>
      </c>
      <c r="G100" s="15">
        <v>26977</v>
      </c>
      <c r="H100" s="15">
        <v>572812</v>
      </c>
      <c r="I100" s="15">
        <v>460510</v>
      </c>
      <c r="J100" s="15">
        <v>4000</v>
      </c>
      <c r="K100" s="15">
        <v>4000</v>
      </c>
      <c r="L100" s="15">
        <v>4000</v>
      </c>
      <c r="M100" s="15">
        <v>110816</v>
      </c>
      <c r="N100" s="15">
        <v>4000</v>
      </c>
      <c r="O100" s="15">
        <v>162156</v>
      </c>
      <c r="P100" s="15">
        <v>112033</v>
      </c>
      <c r="Q100" s="15">
        <v>225584</v>
      </c>
      <c r="R100" s="15">
        <v>313112</v>
      </c>
      <c r="S100" s="15">
        <f t="shared" si="26"/>
        <v>2000000</v>
      </c>
      <c r="T100" s="70">
        <f t="shared" si="27"/>
        <v>0</v>
      </c>
    </row>
    <row r="101" spans="1:20" ht="28.5" x14ac:dyDescent="0.25">
      <c r="A101" s="13" t="s">
        <v>20</v>
      </c>
      <c r="B101" s="14" t="s">
        <v>103</v>
      </c>
      <c r="C101" s="13" t="s">
        <v>20</v>
      </c>
      <c r="D101" s="14" t="s">
        <v>103</v>
      </c>
      <c r="E101" s="17">
        <v>12</v>
      </c>
      <c r="G101" s="15">
        <v>1</v>
      </c>
      <c r="H101" s="15">
        <v>1</v>
      </c>
      <c r="I101" s="15">
        <v>1</v>
      </c>
      <c r="J101" s="15">
        <v>1</v>
      </c>
      <c r="K101" s="15">
        <v>1</v>
      </c>
      <c r="L101" s="15">
        <v>1</v>
      </c>
      <c r="M101" s="15">
        <v>1</v>
      </c>
      <c r="N101" s="15">
        <v>1</v>
      </c>
      <c r="O101" s="15">
        <v>1</v>
      </c>
      <c r="P101" s="15">
        <v>1</v>
      </c>
      <c r="Q101" s="15">
        <v>1</v>
      </c>
      <c r="R101" s="15">
        <v>1</v>
      </c>
      <c r="S101" s="15">
        <f t="shared" si="26"/>
        <v>12</v>
      </c>
      <c r="T101" s="70">
        <f t="shared" si="27"/>
        <v>0</v>
      </c>
    </row>
    <row r="102" spans="1:20" x14ac:dyDescent="0.25">
      <c r="A102" s="13" t="s">
        <v>20</v>
      </c>
      <c r="B102" s="14" t="s">
        <v>104</v>
      </c>
      <c r="C102" s="13" t="s">
        <v>20</v>
      </c>
      <c r="D102" s="14" t="s">
        <v>104</v>
      </c>
      <c r="E102" s="17">
        <v>9768</v>
      </c>
      <c r="G102" s="15">
        <v>814</v>
      </c>
      <c r="H102" s="15">
        <v>814</v>
      </c>
      <c r="I102" s="15">
        <v>814</v>
      </c>
      <c r="J102" s="15">
        <v>814</v>
      </c>
      <c r="K102" s="15">
        <v>814</v>
      </c>
      <c r="L102" s="15">
        <v>814</v>
      </c>
      <c r="M102" s="15">
        <v>814</v>
      </c>
      <c r="N102" s="15">
        <v>814</v>
      </c>
      <c r="O102" s="15">
        <v>814</v>
      </c>
      <c r="P102" s="15">
        <v>814</v>
      </c>
      <c r="Q102" s="15">
        <v>814</v>
      </c>
      <c r="R102" s="15">
        <v>814</v>
      </c>
      <c r="S102" s="15">
        <f t="shared" si="26"/>
        <v>9768</v>
      </c>
      <c r="T102" s="70">
        <f t="shared" si="27"/>
        <v>0</v>
      </c>
    </row>
    <row r="103" spans="1:20" x14ac:dyDescent="0.25">
      <c r="A103" s="13" t="s">
        <v>20</v>
      </c>
      <c r="B103" s="14" t="s">
        <v>105</v>
      </c>
      <c r="C103" s="13" t="s">
        <v>20</v>
      </c>
      <c r="D103" s="14" t="s">
        <v>105</v>
      </c>
      <c r="E103" s="17">
        <v>12</v>
      </c>
      <c r="G103" s="15">
        <v>1</v>
      </c>
      <c r="H103" s="15">
        <v>1</v>
      </c>
      <c r="I103" s="15">
        <v>1</v>
      </c>
      <c r="J103" s="15">
        <v>1</v>
      </c>
      <c r="K103" s="15">
        <v>1</v>
      </c>
      <c r="L103" s="15">
        <v>1</v>
      </c>
      <c r="M103" s="15">
        <v>1</v>
      </c>
      <c r="N103" s="15">
        <v>1</v>
      </c>
      <c r="O103" s="15">
        <v>1</v>
      </c>
      <c r="P103" s="15">
        <v>1</v>
      </c>
      <c r="Q103" s="15">
        <v>1</v>
      </c>
      <c r="R103" s="15">
        <v>1</v>
      </c>
      <c r="S103" s="15">
        <f t="shared" si="26"/>
        <v>12</v>
      </c>
      <c r="T103" s="70">
        <f t="shared" si="27"/>
        <v>0</v>
      </c>
    </row>
    <row r="104" spans="1:20" x14ac:dyDescent="0.25">
      <c r="A104" s="13" t="s">
        <v>20</v>
      </c>
      <c r="B104" s="14" t="s">
        <v>106</v>
      </c>
      <c r="C104" s="13" t="s">
        <v>20</v>
      </c>
      <c r="D104" s="14" t="s">
        <v>106</v>
      </c>
      <c r="E104" s="17">
        <v>12</v>
      </c>
      <c r="G104" s="15">
        <v>1</v>
      </c>
      <c r="H104" s="15">
        <v>1</v>
      </c>
      <c r="I104" s="15">
        <v>1</v>
      </c>
      <c r="J104" s="15">
        <v>1</v>
      </c>
      <c r="K104" s="15">
        <v>1</v>
      </c>
      <c r="L104" s="15">
        <v>1</v>
      </c>
      <c r="M104" s="15">
        <v>1</v>
      </c>
      <c r="N104" s="15">
        <v>1</v>
      </c>
      <c r="O104" s="15">
        <v>1</v>
      </c>
      <c r="P104" s="15">
        <v>1</v>
      </c>
      <c r="Q104" s="15">
        <v>1</v>
      </c>
      <c r="R104" s="15">
        <v>1</v>
      </c>
      <c r="S104" s="15">
        <f t="shared" si="26"/>
        <v>12</v>
      </c>
      <c r="T104" s="70">
        <f t="shared" si="27"/>
        <v>0</v>
      </c>
    </row>
    <row r="105" spans="1:20" x14ac:dyDescent="0.25">
      <c r="A105" s="13" t="s">
        <v>20</v>
      </c>
      <c r="B105" s="14" t="s">
        <v>107</v>
      </c>
      <c r="C105" s="13" t="s">
        <v>20</v>
      </c>
      <c r="D105" s="14" t="s">
        <v>107</v>
      </c>
      <c r="E105" s="17">
        <v>12</v>
      </c>
      <c r="G105" s="15">
        <v>1</v>
      </c>
      <c r="H105" s="15">
        <v>1</v>
      </c>
      <c r="I105" s="15">
        <v>1</v>
      </c>
      <c r="J105" s="15">
        <v>1</v>
      </c>
      <c r="K105" s="15">
        <v>1</v>
      </c>
      <c r="L105" s="15">
        <v>1</v>
      </c>
      <c r="M105" s="15">
        <v>1</v>
      </c>
      <c r="N105" s="15">
        <v>1</v>
      </c>
      <c r="O105" s="15">
        <v>1</v>
      </c>
      <c r="P105" s="15">
        <v>1</v>
      </c>
      <c r="Q105" s="15">
        <v>1</v>
      </c>
      <c r="R105" s="15">
        <v>1</v>
      </c>
      <c r="S105" s="15">
        <f t="shared" si="26"/>
        <v>12</v>
      </c>
      <c r="T105" s="70">
        <f t="shared" si="27"/>
        <v>0</v>
      </c>
    </row>
    <row r="106" spans="1:20" ht="42.75" x14ac:dyDescent="0.25">
      <c r="A106" s="13">
        <v>4313</v>
      </c>
      <c r="B106" s="14" t="s">
        <v>108</v>
      </c>
      <c r="C106" s="13">
        <v>4313</v>
      </c>
      <c r="D106" s="14" t="s">
        <v>108</v>
      </c>
      <c r="E106" s="17">
        <f>SUM(E107:E122)</f>
        <v>567820</v>
      </c>
      <c r="G106" s="17">
        <f t="shared" ref="G106:S106" si="31">SUM(G107:G122)</f>
        <v>47334</v>
      </c>
      <c r="H106" s="17">
        <f t="shared" si="31"/>
        <v>47334</v>
      </c>
      <c r="I106" s="17">
        <f t="shared" si="31"/>
        <v>47334</v>
      </c>
      <c r="J106" s="17">
        <f t="shared" si="31"/>
        <v>47334</v>
      </c>
      <c r="K106" s="17">
        <f t="shared" si="31"/>
        <v>47334</v>
      </c>
      <c r="L106" s="17">
        <f t="shared" si="31"/>
        <v>47334</v>
      </c>
      <c r="M106" s="17">
        <f t="shared" si="31"/>
        <v>47334</v>
      </c>
      <c r="N106" s="17">
        <f t="shared" si="31"/>
        <v>47334</v>
      </c>
      <c r="O106" s="17">
        <f t="shared" si="31"/>
        <v>47334</v>
      </c>
      <c r="P106" s="17">
        <f t="shared" si="31"/>
        <v>47334</v>
      </c>
      <c r="Q106" s="17">
        <f t="shared" si="31"/>
        <v>47334</v>
      </c>
      <c r="R106" s="17">
        <f t="shared" si="31"/>
        <v>47146</v>
      </c>
      <c r="S106" s="17">
        <f t="shared" si="31"/>
        <v>567820</v>
      </c>
      <c r="T106" s="71">
        <f t="shared" si="27"/>
        <v>0</v>
      </c>
    </row>
    <row r="107" spans="1:20" x14ac:dyDescent="0.25">
      <c r="A107" s="13" t="s">
        <v>20</v>
      </c>
      <c r="B107" s="14" t="s">
        <v>109</v>
      </c>
      <c r="C107" s="13" t="s">
        <v>20</v>
      </c>
      <c r="D107" s="14" t="s">
        <v>109</v>
      </c>
      <c r="E107" s="17">
        <v>12</v>
      </c>
      <c r="G107" s="15">
        <v>1</v>
      </c>
      <c r="H107" s="15">
        <v>1</v>
      </c>
      <c r="I107" s="15">
        <v>1</v>
      </c>
      <c r="J107" s="15">
        <v>1</v>
      </c>
      <c r="K107" s="15">
        <v>1</v>
      </c>
      <c r="L107" s="15">
        <v>1</v>
      </c>
      <c r="M107" s="15">
        <v>1</v>
      </c>
      <c r="N107" s="15">
        <v>1</v>
      </c>
      <c r="O107" s="15">
        <v>1</v>
      </c>
      <c r="P107" s="15">
        <v>1</v>
      </c>
      <c r="Q107" s="15">
        <v>1</v>
      </c>
      <c r="R107" s="15">
        <v>1</v>
      </c>
      <c r="S107" s="15">
        <f t="shared" si="26"/>
        <v>12</v>
      </c>
      <c r="T107" s="70">
        <f t="shared" si="27"/>
        <v>0</v>
      </c>
    </row>
    <row r="108" spans="1:20" x14ac:dyDescent="0.25">
      <c r="A108" s="13" t="s">
        <v>20</v>
      </c>
      <c r="B108" s="14" t="s">
        <v>110</v>
      </c>
      <c r="C108" s="13" t="s">
        <v>20</v>
      </c>
      <c r="D108" s="14" t="s">
        <v>110</v>
      </c>
      <c r="E108" s="17">
        <v>12</v>
      </c>
      <c r="G108" s="15">
        <v>1</v>
      </c>
      <c r="H108" s="15">
        <v>1</v>
      </c>
      <c r="I108" s="15">
        <v>1</v>
      </c>
      <c r="J108" s="15">
        <v>1</v>
      </c>
      <c r="K108" s="15">
        <v>1</v>
      </c>
      <c r="L108" s="15">
        <v>1</v>
      </c>
      <c r="M108" s="15">
        <v>1</v>
      </c>
      <c r="N108" s="15">
        <v>1</v>
      </c>
      <c r="O108" s="15">
        <v>1</v>
      </c>
      <c r="P108" s="15">
        <v>1</v>
      </c>
      <c r="Q108" s="15">
        <v>1</v>
      </c>
      <c r="R108" s="15">
        <v>1</v>
      </c>
      <c r="S108" s="15">
        <f t="shared" si="26"/>
        <v>12</v>
      </c>
      <c r="T108" s="70">
        <f t="shared" si="27"/>
        <v>0</v>
      </c>
    </row>
    <row r="109" spans="1:20" x14ac:dyDescent="0.25">
      <c r="A109" s="13" t="s">
        <v>20</v>
      </c>
      <c r="B109" s="14" t="s">
        <v>111</v>
      </c>
      <c r="C109" s="13" t="s">
        <v>20</v>
      </c>
      <c r="D109" s="14" t="s">
        <v>111</v>
      </c>
      <c r="E109" s="17">
        <v>12</v>
      </c>
      <c r="G109" s="15">
        <v>1</v>
      </c>
      <c r="H109" s="15">
        <v>1</v>
      </c>
      <c r="I109" s="15">
        <v>1</v>
      </c>
      <c r="J109" s="15">
        <v>1</v>
      </c>
      <c r="K109" s="15">
        <v>1</v>
      </c>
      <c r="L109" s="15">
        <v>1</v>
      </c>
      <c r="M109" s="15">
        <v>1</v>
      </c>
      <c r="N109" s="15">
        <v>1</v>
      </c>
      <c r="O109" s="15">
        <v>1</v>
      </c>
      <c r="P109" s="15">
        <v>1</v>
      </c>
      <c r="Q109" s="15">
        <v>1</v>
      </c>
      <c r="R109" s="15">
        <v>1</v>
      </c>
      <c r="S109" s="15">
        <f t="shared" si="26"/>
        <v>12</v>
      </c>
      <c r="T109" s="70">
        <f t="shared" si="27"/>
        <v>0</v>
      </c>
    </row>
    <row r="110" spans="1:20" x14ac:dyDescent="0.25">
      <c r="A110" s="13" t="s">
        <v>20</v>
      </c>
      <c r="B110" s="14" t="s">
        <v>112</v>
      </c>
      <c r="C110" s="13" t="s">
        <v>20</v>
      </c>
      <c r="D110" s="14" t="s">
        <v>112</v>
      </c>
      <c r="E110" s="17">
        <v>12</v>
      </c>
      <c r="G110" s="15">
        <v>1</v>
      </c>
      <c r="H110" s="15">
        <v>1</v>
      </c>
      <c r="I110" s="15">
        <v>1</v>
      </c>
      <c r="J110" s="15">
        <v>1</v>
      </c>
      <c r="K110" s="15">
        <v>1</v>
      </c>
      <c r="L110" s="15">
        <v>1</v>
      </c>
      <c r="M110" s="15">
        <v>1</v>
      </c>
      <c r="N110" s="15">
        <v>1</v>
      </c>
      <c r="O110" s="15">
        <v>1</v>
      </c>
      <c r="P110" s="15">
        <v>1</v>
      </c>
      <c r="Q110" s="15">
        <v>1</v>
      </c>
      <c r="R110" s="15">
        <v>1</v>
      </c>
      <c r="S110" s="15">
        <f t="shared" si="26"/>
        <v>12</v>
      </c>
      <c r="T110" s="70">
        <f t="shared" si="27"/>
        <v>0</v>
      </c>
    </row>
    <row r="111" spans="1:20" x14ac:dyDescent="0.25">
      <c r="A111" s="13" t="s">
        <v>20</v>
      </c>
      <c r="B111" s="14" t="s">
        <v>113</v>
      </c>
      <c r="C111" s="13" t="s">
        <v>20</v>
      </c>
      <c r="D111" s="14" t="s">
        <v>113</v>
      </c>
      <c r="E111" s="17">
        <v>12</v>
      </c>
      <c r="G111" s="15">
        <v>1</v>
      </c>
      <c r="H111" s="15">
        <v>1</v>
      </c>
      <c r="I111" s="15">
        <v>1</v>
      </c>
      <c r="J111" s="15">
        <v>1</v>
      </c>
      <c r="K111" s="15">
        <v>1</v>
      </c>
      <c r="L111" s="15">
        <v>1</v>
      </c>
      <c r="M111" s="15">
        <v>1</v>
      </c>
      <c r="N111" s="15">
        <v>1</v>
      </c>
      <c r="O111" s="15">
        <v>1</v>
      </c>
      <c r="P111" s="15">
        <v>1</v>
      </c>
      <c r="Q111" s="15">
        <v>1</v>
      </c>
      <c r="R111" s="15">
        <v>1</v>
      </c>
      <c r="S111" s="15">
        <f t="shared" si="26"/>
        <v>12</v>
      </c>
      <c r="T111" s="70">
        <f t="shared" si="27"/>
        <v>0</v>
      </c>
    </row>
    <row r="112" spans="1:20" x14ac:dyDescent="0.25">
      <c r="A112" s="13" t="s">
        <v>20</v>
      </c>
      <c r="B112" s="14" t="s">
        <v>114</v>
      </c>
      <c r="C112" s="13" t="s">
        <v>20</v>
      </c>
      <c r="D112" s="14" t="s">
        <v>114</v>
      </c>
      <c r="E112" s="17">
        <v>12</v>
      </c>
      <c r="G112" s="15">
        <v>1</v>
      </c>
      <c r="H112" s="15">
        <v>1</v>
      </c>
      <c r="I112" s="15">
        <v>1</v>
      </c>
      <c r="J112" s="15">
        <v>1</v>
      </c>
      <c r="K112" s="15">
        <v>1</v>
      </c>
      <c r="L112" s="15">
        <v>1</v>
      </c>
      <c r="M112" s="15">
        <v>1</v>
      </c>
      <c r="N112" s="15">
        <v>1</v>
      </c>
      <c r="O112" s="15">
        <v>1</v>
      </c>
      <c r="P112" s="15">
        <v>1</v>
      </c>
      <c r="Q112" s="15">
        <v>1</v>
      </c>
      <c r="R112" s="15">
        <v>1</v>
      </c>
      <c r="S112" s="15">
        <f t="shared" si="26"/>
        <v>12</v>
      </c>
      <c r="T112" s="70">
        <f t="shared" si="27"/>
        <v>0</v>
      </c>
    </row>
    <row r="113" spans="1:20" x14ac:dyDescent="0.25">
      <c r="A113" s="13" t="s">
        <v>20</v>
      </c>
      <c r="B113" s="14" t="s">
        <v>115</v>
      </c>
      <c r="C113" s="13" t="s">
        <v>20</v>
      </c>
      <c r="D113" s="14" t="s">
        <v>115</v>
      </c>
      <c r="E113" s="17">
        <v>300000</v>
      </c>
      <c r="G113" s="15">
        <v>25000</v>
      </c>
      <c r="H113" s="15">
        <v>25000</v>
      </c>
      <c r="I113" s="15">
        <v>25000</v>
      </c>
      <c r="J113" s="15">
        <v>25000</v>
      </c>
      <c r="K113" s="15">
        <v>25000</v>
      </c>
      <c r="L113" s="15">
        <v>25000</v>
      </c>
      <c r="M113" s="15">
        <v>25000</v>
      </c>
      <c r="N113" s="15">
        <v>25000</v>
      </c>
      <c r="O113" s="15">
        <v>25000</v>
      </c>
      <c r="P113" s="15">
        <v>25000</v>
      </c>
      <c r="Q113" s="15">
        <v>25000</v>
      </c>
      <c r="R113" s="15">
        <v>25000</v>
      </c>
      <c r="S113" s="15">
        <f t="shared" si="26"/>
        <v>300000</v>
      </c>
      <c r="T113" s="70">
        <f t="shared" si="27"/>
        <v>0</v>
      </c>
    </row>
    <row r="114" spans="1:20" x14ac:dyDescent="0.25">
      <c r="A114" s="13" t="s">
        <v>20</v>
      </c>
      <c r="B114" s="14" t="s">
        <v>116</v>
      </c>
      <c r="C114" s="13" t="s">
        <v>20</v>
      </c>
      <c r="D114" s="14" t="s">
        <v>116</v>
      </c>
      <c r="E114" s="17">
        <v>78571</v>
      </c>
      <c r="G114" s="15">
        <v>6550</v>
      </c>
      <c r="H114" s="15">
        <v>6550</v>
      </c>
      <c r="I114" s="15">
        <v>6550</v>
      </c>
      <c r="J114" s="15">
        <v>6550</v>
      </c>
      <c r="K114" s="15">
        <v>6550</v>
      </c>
      <c r="L114" s="15">
        <v>6550</v>
      </c>
      <c r="M114" s="15">
        <v>6550</v>
      </c>
      <c r="N114" s="15">
        <v>6550</v>
      </c>
      <c r="O114" s="15">
        <v>6550</v>
      </c>
      <c r="P114" s="15">
        <v>6550</v>
      </c>
      <c r="Q114" s="15">
        <v>6550</v>
      </c>
      <c r="R114" s="15">
        <v>6521</v>
      </c>
      <c r="S114" s="15">
        <f t="shared" si="26"/>
        <v>78571</v>
      </c>
      <c r="T114" s="70">
        <f t="shared" si="27"/>
        <v>0</v>
      </c>
    </row>
    <row r="115" spans="1:20" x14ac:dyDescent="0.25">
      <c r="A115" s="13" t="s">
        <v>20</v>
      </c>
      <c r="B115" s="14" t="s">
        <v>117</v>
      </c>
      <c r="C115" s="13" t="s">
        <v>20</v>
      </c>
      <c r="D115" s="14" t="s">
        <v>117</v>
      </c>
      <c r="E115" s="17">
        <v>77646</v>
      </c>
      <c r="G115" s="15">
        <v>6480</v>
      </c>
      <c r="H115" s="15">
        <v>6480</v>
      </c>
      <c r="I115" s="15">
        <v>6480</v>
      </c>
      <c r="J115" s="15">
        <v>6480</v>
      </c>
      <c r="K115" s="15">
        <v>6480</v>
      </c>
      <c r="L115" s="15">
        <v>6480</v>
      </c>
      <c r="M115" s="15">
        <v>6480</v>
      </c>
      <c r="N115" s="15">
        <v>6480</v>
      </c>
      <c r="O115" s="15">
        <v>6480</v>
      </c>
      <c r="P115" s="15">
        <v>6480</v>
      </c>
      <c r="Q115" s="15">
        <v>6480</v>
      </c>
      <c r="R115" s="15">
        <v>6366</v>
      </c>
      <c r="S115" s="15">
        <f t="shared" si="26"/>
        <v>77646</v>
      </c>
      <c r="T115" s="70">
        <f t="shared" si="27"/>
        <v>0</v>
      </c>
    </row>
    <row r="116" spans="1:20" x14ac:dyDescent="0.25">
      <c r="A116" s="13" t="s">
        <v>20</v>
      </c>
      <c r="B116" s="14" t="s">
        <v>118</v>
      </c>
      <c r="C116" s="13" t="s">
        <v>20</v>
      </c>
      <c r="D116" s="14" t="s">
        <v>118</v>
      </c>
      <c r="E116" s="17">
        <v>12</v>
      </c>
      <c r="G116" s="15">
        <v>1</v>
      </c>
      <c r="H116" s="15">
        <v>1</v>
      </c>
      <c r="I116" s="15">
        <v>1</v>
      </c>
      <c r="J116" s="15">
        <v>1</v>
      </c>
      <c r="K116" s="15">
        <v>1</v>
      </c>
      <c r="L116" s="15">
        <v>1</v>
      </c>
      <c r="M116" s="15">
        <v>1</v>
      </c>
      <c r="N116" s="15">
        <v>1</v>
      </c>
      <c r="O116" s="15">
        <v>1</v>
      </c>
      <c r="P116" s="15">
        <v>1</v>
      </c>
      <c r="Q116" s="15">
        <v>1</v>
      </c>
      <c r="R116" s="15">
        <v>1</v>
      </c>
      <c r="S116" s="15">
        <f t="shared" si="26"/>
        <v>12</v>
      </c>
      <c r="T116" s="70">
        <f t="shared" si="27"/>
        <v>0</v>
      </c>
    </row>
    <row r="117" spans="1:20" x14ac:dyDescent="0.25">
      <c r="A117" s="13" t="s">
        <v>20</v>
      </c>
      <c r="B117" s="14" t="s">
        <v>119</v>
      </c>
      <c r="C117" s="13" t="s">
        <v>20</v>
      </c>
      <c r="D117" s="14" t="s">
        <v>119</v>
      </c>
      <c r="E117" s="17">
        <v>12</v>
      </c>
      <c r="G117" s="15">
        <v>1</v>
      </c>
      <c r="H117" s="15">
        <v>1</v>
      </c>
      <c r="I117" s="15">
        <v>1</v>
      </c>
      <c r="J117" s="15">
        <v>1</v>
      </c>
      <c r="K117" s="15">
        <v>1</v>
      </c>
      <c r="L117" s="15">
        <v>1</v>
      </c>
      <c r="M117" s="15">
        <v>1</v>
      </c>
      <c r="N117" s="15">
        <v>1</v>
      </c>
      <c r="O117" s="15">
        <v>1</v>
      </c>
      <c r="P117" s="15">
        <v>1</v>
      </c>
      <c r="Q117" s="15">
        <v>1</v>
      </c>
      <c r="R117" s="15">
        <v>1</v>
      </c>
      <c r="S117" s="15">
        <f t="shared" si="26"/>
        <v>12</v>
      </c>
      <c r="T117" s="70">
        <f t="shared" si="27"/>
        <v>0</v>
      </c>
    </row>
    <row r="118" spans="1:20" x14ac:dyDescent="0.25">
      <c r="A118" s="13" t="s">
        <v>20</v>
      </c>
      <c r="B118" s="14" t="s">
        <v>120</v>
      </c>
      <c r="C118" s="13" t="s">
        <v>20</v>
      </c>
      <c r="D118" s="14" t="s">
        <v>120</v>
      </c>
      <c r="E118" s="17">
        <v>61471</v>
      </c>
      <c r="G118" s="15">
        <v>5123</v>
      </c>
      <c r="H118" s="15">
        <v>5123</v>
      </c>
      <c r="I118" s="15">
        <v>5123</v>
      </c>
      <c r="J118" s="15">
        <v>5123</v>
      </c>
      <c r="K118" s="15">
        <v>5123</v>
      </c>
      <c r="L118" s="15">
        <v>5123</v>
      </c>
      <c r="M118" s="15">
        <v>5123</v>
      </c>
      <c r="N118" s="15">
        <v>5123</v>
      </c>
      <c r="O118" s="15">
        <v>5123</v>
      </c>
      <c r="P118" s="15">
        <v>5123</v>
      </c>
      <c r="Q118" s="15">
        <v>5123</v>
      </c>
      <c r="R118" s="15">
        <v>5118</v>
      </c>
      <c r="S118" s="15">
        <f t="shared" si="26"/>
        <v>61471</v>
      </c>
      <c r="T118" s="70">
        <f t="shared" si="27"/>
        <v>0</v>
      </c>
    </row>
    <row r="119" spans="1:20" x14ac:dyDescent="0.25">
      <c r="A119" s="13" t="s">
        <v>20</v>
      </c>
      <c r="B119" s="14" t="s">
        <v>121</v>
      </c>
      <c r="C119" s="13" t="s">
        <v>20</v>
      </c>
      <c r="D119" s="14" t="s">
        <v>121</v>
      </c>
      <c r="E119" s="17">
        <v>12</v>
      </c>
      <c r="G119" s="15">
        <v>1</v>
      </c>
      <c r="H119" s="15">
        <v>1</v>
      </c>
      <c r="I119" s="15">
        <v>1</v>
      </c>
      <c r="J119" s="15">
        <v>1</v>
      </c>
      <c r="K119" s="15">
        <v>1</v>
      </c>
      <c r="L119" s="15">
        <v>1</v>
      </c>
      <c r="M119" s="15">
        <v>1</v>
      </c>
      <c r="N119" s="15">
        <v>1</v>
      </c>
      <c r="O119" s="15">
        <v>1</v>
      </c>
      <c r="P119" s="15">
        <v>1</v>
      </c>
      <c r="Q119" s="15">
        <v>1</v>
      </c>
      <c r="R119" s="15">
        <v>1</v>
      </c>
      <c r="S119" s="15">
        <f t="shared" si="26"/>
        <v>12</v>
      </c>
      <c r="T119" s="70">
        <f t="shared" si="27"/>
        <v>0</v>
      </c>
    </row>
    <row r="120" spans="1:20" ht="28.5" x14ac:dyDescent="0.25">
      <c r="A120" s="13" t="s">
        <v>20</v>
      </c>
      <c r="B120" s="14" t="s">
        <v>122</v>
      </c>
      <c r="C120" s="13" t="s">
        <v>20</v>
      </c>
      <c r="D120" s="14" t="s">
        <v>122</v>
      </c>
      <c r="E120" s="17">
        <v>12</v>
      </c>
      <c r="G120" s="15">
        <v>1</v>
      </c>
      <c r="H120" s="15">
        <v>1</v>
      </c>
      <c r="I120" s="15">
        <v>1</v>
      </c>
      <c r="J120" s="15">
        <v>1</v>
      </c>
      <c r="K120" s="15">
        <v>1</v>
      </c>
      <c r="L120" s="15">
        <v>1</v>
      </c>
      <c r="M120" s="15">
        <v>1</v>
      </c>
      <c r="N120" s="15">
        <v>1</v>
      </c>
      <c r="O120" s="15">
        <v>1</v>
      </c>
      <c r="P120" s="15">
        <v>1</v>
      </c>
      <c r="Q120" s="15">
        <v>1</v>
      </c>
      <c r="R120" s="15">
        <v>1</v>
      </c>
      <c r="S120" s="15">
        <f t="shared" si="26"/>
        <v>12</v>
      </c>
      <c r="T120" s="70">
        <f t="shared" si="27"/>
        <v>0</v>
      </c>
    </row>
    <row r="121" spans="1:20" ht="85.5" x14ac:dyDescent="0.25">
      <c r="A121" s="13" t="s">
        <v>20</v>
      </c>
      <c r="B121" s="14" t="s">
        <v>123</v>
      </c>
      <c r="C121" s="13" t="s">
        <v>20</v>
      </c>
      <c r="D121" s="14" t="s">
        <v>123</v>
      </c>
      <c r="E121" s="17">
        <v>12</v>
      </c>
      <c r="G121" s="15">
        <v>1</v>
      </c>
      <c r="H121" s="15">
        <v>1</v>
      </c>
      <c r="I121" s="15">
        <v>1</v>
      </c>
      <c r="J121" s="15">
        <v>1</v>
      </c>
      <c r="K121" s="15">
        <v>1</v>
      </c>
      <c r="L121" s="15">
        <v>1</v>
      </c>
      <c r="M121" s="15">
        <v>1</v>
      </c>
      <c r="N121" s="15">
        <v>1</v>
      </c>
      <c r="O121" s="15">
        <v>1</v>
      </c>
      <c r="P121" s="15">
        <v>1</v>
      </c>
      <c r="Q121" s="15">
        <v>1</v>
      </c>
      <c r="R121" s="15">
        <v>1</v>
      </c>
      <c r="S121" s="15">
        <f t="shared" si="26"/>
        <v>12</v>
      </c>
      <c r="T121" s="70">
        <f t="shared" si="27"/>
        <v>0</v>
      </c>
    </row>
    <row r="122" spans="1:20" x14ac:dyDescent="0.25">
      <c r="A122" s="13" t="s">
        <v>20</v>
      </c>
      <c r="B122" s="16" t="s">
        <v>124</v>
      </c>
      <c r="C122" s="13" t="s">
        <v>20</v>
      </c>
      <c r="D122" s="16" t="s">
        <v>124</v>
      </c>
      <c r="E122" s="17">
        <v>50000</v>
      </c>
      <c r="G122" s="17">
        <v>4170</v>
      </c>
      <c r="H122" s="17">
        <v>4170</v>
      </c>
      <c r="I122" s="17">
        <v>4170</v>
      </c>
      <c r="J122" s="17">
        <v>4170</v>
      </c>
      <c r="K122" s="17">
        <v>4170</v>
      </c>
      <c r="L122" s="17">
        <v>4170</v>
      </c>
      <c r="M122" s="17">
        <v>4170</v>
      </c>
      <c r="N122" s="17">
        <v>4170</v>
      </c>
      <c r="O122" s="17">
        <v>4170</v>
      </c>
      <c r="P122" s="17">
        <v>4170</v>
      </c>
      <c r="Q122" s="17">
        <v>4170</v>
      </c>
      <c r="R122" s="17">
        <v>4130</v>
      </c>
      <c r="S122" s="17">
        <f t="shared" si="26"/>
        <v>50000</v>
      </c>
      <c r="T122" s="71">
        <f t="shared" si="27"/>
        <v>0</v>
      </c>
    </row>
    <row r="123" spans="1:20" ht="28.5" x14ac:dyDescent="0.25">
      <c r="A123" s="13">
        <v>4314</v>
      </c>
      <c r="B123" s="14" t="s">
        <v>125</v>
      </c>
      <c r="C123" s="13">
        <v>4314</v>
      </c>
      <c r="D123" s="14" t="s">
        <v>125</v>
      </c>
      <c r="E123" s="17">
        <f>SUM(E124:E135)</f>
        <v>26084</v>
      </c>
      <c r="G123" s="17">
        <f t="shared" ref="G123:S123" si="32">SUM(G124:G135)</f>
        <v>2176</v>
      </c>
      <c r="H123" s="17">
        <f t="shared" si="32"/>
        <v>2176</v>
      </c>
      <c r="I123" s="17">
        <f t="shared" si="32"/>
        <v>2176</v>
      </c>
      <c r="J123" s="17">
        <f t="shared" si="32"/>
        <v>2176</v>
      </c>
      <c r="K123" s="17">
        <f t="shared" si="32"/>
        <v>2176</v>
      </c>
      <c r="L123" s="17">
        <f t="shared" si="32"/>
        <v>2176</v>
      </c>
      <c r="M123" s="17">
        <f t="shared" si="32"/>
        <v>2176</v>
      </c>
      <c r="N123" s="17">
        <f t="shared" si="32"/>
        <v>2176</v>
      </c>
      <c r="O123" s="17">
        <f t="shared" si="32"/>
        <v>2176</v>
      </c>
      <c r="P123" s="17">
        <f t="shared" si="32"/>
        <v>2176</v>
      </c>
      <c r="Q123" s="17">
        <f t="shared" si="32"/>
        <v>2176</v>
      </c>
      <c r="R123" s="17">
        <f t="shared" si="32"/>
        <v>2148</v>
      </c>
      <c r="S123" s="17">
        <f t="shared" si="32"/>
        <v>26084</v>
      </c>
      <c r="T123" s="70">
        <f t="shared" si="27"/>
        <v>0</v>
      </c>
    </row>
    <row r="124" spans="1:20" hidden="1" x14ac:dyDescent="0.25">
      <c r="A124" s="13"/>
      <c r="B124" s="14"/>
      <c r="C124" s="13"/>
      <c r="D124" s="14"/>
      <c r="E124" s="17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70"/>
    </row>
    <row r="125" spans="1:20" hidden="1" x14ac:dyDescent="0.25">
      <c r="A125" s="13"/>
      <c r="B125" s="14"/>
      <c r="C125" s="13"/>
      <c r="D125" s="14"/>
      <c r="E125" s="17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70"/>
    </row>
    <row r="126" spans="1:20" hidden="1" x14ac:dyDescent="0.25">
      <c r="A126" s="13"/>
      <c r="B126" s="14"/>
      <c r="C126" s="13"/>
      <c r="D126" s="14"/>
      <c r="E126" s="17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70"/>
    </row>
    <row r="127" spans="1:20" ht="28.5" x14ac:dyDescent="0.25">
      <c r="A127" s="13" t="s">
        <v>20</v>
      </c>
      <c r="B127" s="14" t="s">
        <v>126</v>
      </c>
      <c r="C127" s="13" t="s">
        <v>20</v>
      </c>
      <c r="D127" s="14" t="s">
        <v>126</v>
      </c>
      <c r="E127" s="17">
        <v>25000</v>
      </c>
      <c r="G127" s="15">
        <v>2084</v>
      </c>
      <c r="H127" s="15">
        <v>2084</v>
      </c>
      <c r="I127" s="15">
        <v>2084</v>
      </c>
      <c r="J127" s="15">
        <v>2084</v>
      </c>
      <c r="K127" s="15">
        <v>2084</v>
      </c>
      <c r="L127" s="15">
        <v>2084</v>
      </c>
      <c r="M127" s="15">
        <v>2084</v>
      </c>
      <c r="N127" s="15">
        <v>2084</v>
      </c>
      <c r="O127" s="15">
        <v>2084</v>
      </c>
      <c r="P127" s="15">
        <v>2084</v>
      </c>
      <c r="Q127" s="15">
        <v>2084</v>
      </c>
      <c r="R127" s="15">
        <v>2076</v>
      </c>
      <c r="S127" s="15">
        <f t="shared" si="26"/>
        <v>25000</v>
      </c>
      <c r="T127" s="70">
        <f t="shared" si="27"/>
        <v>0</v>
      </c>
    </row>
    <row r="128" spans="1:20" ht="28.5" x14ac:dyDescent="0.25">
      <c r="A128" s="13" t="s">
        <v>20</v>
      </c>
      <c r="B128" s="14" t="s">
        <v>127</v>
      </c>
      <c r="C128" s="13" t="s">
        <v>20</v>
      </c>
      <c r="D128" s="14" t="s">
        <v>127</v>
      </c>
      <c r="E128" s="17">
        <v>12</v>
      </c>
      <c r="G128" s="15">
        <v>1</v>
      </c>
      <c r="H128" s="15">
        <v>1</v>
      </c>
      <c r="I128" s="15">
        <v>1</v>
      </c>
      <c r="J128" s="15">
        <v>1</v>
      </c>
      <c r="K128" s="15">
        <v>1</v>
      </c>
      <c r="L128" s="15">
        <v>1</v>
      </c>
      <c r="M128" s="15">
        <v>1</v>
      </c>
      <c r="N128" s="15">
        <v>1</v>
      </c>
      <c r="O128" s="15">
        <v>1</v>
      </c>
      <c r="P128" s="15">
        <v>1</v>
      </c>
      <c r="Q128" s="15">
        <v>1</v>
      </c>
      <c r="R128" s="15">
        <v>1</v>
      </c>
      <c r="S128" s="15">
        <f t="shared" si="26"/>
        <v>12</v>
      </c>
      <c r="T128" s="70">
        <f t="shared" si="27"/>
        <v>0</v>
      </c>
    </row>
    <row r="129" spans="1:20" ht="28.5" x14ac:dyDescent="0.25">
      <c r="A129" s="13" t="s">
        <v>20</v>
      </c>
      <c r="B129" s="14" t="s">
        <v>128</v>
      </c>
      <c r="C129" s="13" t="s">
        <v>20</v>
      </c>
      <c r="D129" s="14" t="s">
        <v>128</v>
      </c>
      <c r="E129" s="17">
        <v>1000</v>
      </c>
      <c r="G129" s="15">
        <v>85</v>
      </c>
      <c r="H129" s="15">
        <v>85</v>
      </c>
      <c r="I129" s="15">
        <v>85</v>
      </c>
      <c r="J129" s="15">
        <v>85</v>
      </c>
      <c r="K129" s="15">
        <v>85</v>
      </c>
      <c r="L129" s="15">
        <v>85</v>
      </c>
      <c r="M129" s="15">
        <v>85</v>
      </c>
      <c r="N129" s="15">
        <v>85</v>
      </c>
      <c r="O129" s="15">
        <v>85</v>
      </c>
      <c r="P129" s="15">
        <v>85</v>
      </c>
      <c r="Q129" s="15">
        <v>85</v>
      </c>
      <c r="R129" s="15">
        <v>65</v>
      </c>
      <c r="S129" s="15">
        <f t="shared" si="26"/>
        <v>1000</v>
      </c>
      <c r="T129" s="70">
        <f t="shared" si="27"/>
        <v>0</v>
      </c>
    </row>
    <row r="130" spans="1:20" ht="28.5" x14ac:dyDescent="0.25">
      <c r="A130" s="13" t="s">
        <v>20</v>
      </c>
      <c r="B130" s="14" t="s">
        <v>129</v>
      </c>
      <c r="C130" s="13" t="s">
        <v>20</v>
      </c>
      <c r="D130" s="14" t="s">
        <v>129</v>
      </c>
      <c r="E130" s="17">
        <v>12</v>
      </c>
      <c r="G130" s="15">
        <v>1</v>
      </c>
      <c r="H130" s="15">
        <v>1</v>
      </c>
      <c r="I130" s="15">
        <v>1</v>
      </c>
      <c r="J130" s="15">
        <v>1</v>
      </c>
      <c r="K130" s="15">
        <v>1</v>
      </c>
      <c r="L130" s="15">
        <v>1</v>
      </c>
      <c r="M130" s="15">
        <v>1</v>
      </c>
      <c r="N130" s="15">
        <v>1</v>
      </c>
      <c r="O130" s="15">
        <v>1</v>
      </c>
      <c r="P130" s="15">
        <v>1</v>
      </c>
      <c r="Q130" s="15">
        <v>1</v>
      </c>
      <c r="R130" s="15">
        <v>1</v>
      </c>
      <c r="S130" s="15">
        <f t="shared" si="26"/>
        <v>12</v>
      </c>
      <c r="T130" s="70">
        <f t="shared" si="27"/>
        <v>0</v>
      </c>
    </row>
    <row r="131" spans="1:20" x14ac:dyDescent="0.25">
      <c r="A131" s="13" t="s">
        <v>20</v>
      </c>
      <c r="B131" s="14" t="s">
        <v>130</v>
      </c>
      <c r="C131" s="13" t="s">
        <v>20</v>
      </c>
      <c r="D131" s="14" t="s">
        <v>130</v>
      </c>
      <c r="E131" s="17">
        <v>12</v>
      </c>
      <c r="G131" s="15">
        <v>1</v>
      </c>
      <c r="H131" s="15">
        <v>1</v>
      </c>
      <c r="I131" s="15">
        <v>1</v>
      </c>
      <c r="J131" s="15">
        <v>1</v>
      </c>
      <c r="K131" s="15">
        <v>1</v>
      </c>
      <c r="L131" s="15">
        <v>1</v>
      </c>
      <c r="M131" s="15">
        <v>1</v>
      </c>
      <c r="N131" s="15">
        <v>1</v>
      </c>
      <c r="O131" s="15">
        <v>1</v>
      </c>
      <c r="P131" s="15">
        <v>1</v>
      </c>
      <c r="Q131" s="15">
        <v>1</v>
      </c>
      <c r="R131" s="15">
        <v>1</v>
      </c>
      <c r="S131" s="15">
        <f t="shared" si="26"/>
        <v>12</v>
      </c>
      <c r="T131" s="70">
        <f t="shared" si="27"/>
        <v>0</v>
      </c>
    </row>
    <row r="132" spans="1:20" x14ac:dyDescent="0.25">
      <c r="A132" s="13" t="s">
        <v>20</v>
      </c>
      <c r="B132" s="14" t="s">
        <v>131</v>
      </c>
      <c r="C132" s="13" t="s">
        <v>20</v>
      </c>
      <c r="D132" s="14" t="s">
        <v>131</v>
      </c>
      <c r="E132" s="17">
        <v>12</v>
      </c>
      <c r="G132" s="15">
        <v>1</v>
      </c>
      <c r="H132" s="15">
        <v>1</v>
      </c>
      <c r="I132" s="15">
        <v>1</v>
      </c>
      <c r="J132" s="15">
        <v>1</v>
      </c>
      <c r="K132" s="15">
        <v>1</v>
      </c>
      <c r="L132" s="15">
        <v>1</v>
      </c>
      <c r="M132" s="15">
        <v>1</v>
      </c>
      <c r="N132" s="15">
        <v>1</v>
      </c>
      <c r="O132" s="15">
        <v>1</v>
      </c>
      <c r="P132" s="15">
        <v>1</v>
      </c>
      <c r="Q132" s="15">
        <v>1</v>
      </c>
      <c r="R132" s="15">
        <v>1</v>
      </c>
      <c r="S132" s="15">
        <f t="shared" si="26"/>
        <v>12</v>
      </c>
      <c r="T132" s="70">
        <f t="shared" si="27"/>
        <v>0</v>
      </c>
    </row>
    <row r="133" spans="1:20" x14ac:dyDescent="0.25">
      <c r="A133" s="13"/>
      <c r="B133" s="14"/>
      <c r="C133" s="13" t="s">
        <v>20</v>
      </c>
      <c r="D133" s="42" t="s">
        <v>277</v>
      </c>
      <c r="E133" s="43">
        <v>12</v>
      </c>
      <c r="G133" s="15">
        <v>1</v>
      </c>
      <c r="H133" s="15">
        <v>1</v>
      </c>
      <c r="I133" s="15">
        <v>1</v>
      </c>
      <c r="J133" s="15">
        <v>1</v>
      </c>
      <c r="K133" s="15">
        <v>1</v>
      </c>
      <c r="L133" s="15">
        <v>1</v>
      </c>
      <c r="M133" s="15">
        <v>1</v>
      </c>
      <c r="N133" s="15">
        <v>1</v>
      </c>
      <c r="O133" s="15">
        <v>1</v>
      </c>
      <c r="P133" s="15">
        <v>1</v>
      </c>
      <c r="Q133" s="15">
        <v>1</v>
      </c>
      <c r="R133" s="15">
        <v>1</v>
      </c>
      <c r="S133" s="15">
        <f t="shared" si="26"/>
        <v>12</v>
      </c>
      <c r="T133" s="70">
        <f t="shared" si="27"/>
        <v>0</v>
      </c>
    </row>
    <row r="134" spans="1:20" x14ac:dyDescent="0.25">
      <c r="A134" s="13"/>
      <c r="B134" s="14"/>
      <c r="C134" s="13" t="s">
        <v>20</v>
      </c>
      <c r="D134" s="42" t="s">
        <v>278</v>
      </c>
      <c r="E134" s="43">
        <v>12</v>
      </c>
      <c r="G134" s="15">
        <v>1</v>
      </c>
      <c r="H134" s="15">
        <v>1</v>
      </c>
      <c r="I134" s="15">
        <v>1</v>
      </c>
      <c r="J134" s="15">
        <v>1</v>
      </c>
      <c r="K134" s="15">
        <v>1</v>
      </c>
      <c r="L134" s="15">
        <v>1</v>
      </c>
      <c r="M134" s="15">
        <v>1</v>
      </c>
      <c r="N134" s="15">
        <v>1</v>
      </c>
      <c r="O134" s="15">
        <v>1</v>
      </c>
      <c r="P134" s="15">
        <v>1</v>
      </c>
      <c r="Q134" s="15">
        <v>1</v>
      </c>
      <c r="R134" s="15">
        <v>1</v>
      </c>
      <c r="S134" s="15">
        <f t="shared" si="26"/>
        <v>12</v>
      </c>
      <c r="T134" s="70">
        <f t="shared" si="27"/>
        <v>0</v>
      </c>
    </row>
    <row r="135" spans="1:20" ht="28.5" x14ac:dyDescent="0.25">
      <c r="A135" s="13"/>
      <c r="B135" s="14"/>
      <c r="C135" s="13" t="s">
        <v>20</v>
      </c>
      <c r="D135" s="42" t="s">
        <v>279</v>
      </c>
      <c r="E135" s="43">
        <v>12</v>
      </c>
      <c r="G135" s="15">
        <v>1</v>
      </c>
      <c r="H135" s="15">
        <v>1</v>
      </c>
      <c r="I135" s="15">
        <v>1</v>
      </c>
      <c r="J135" s="15">
        <v>1</v>
      </c>
      <c r="K135" s="15">
        <v>1</v>
      </c>
      <c r="L135" s="15">
        <v>1</v>
      </c>
      <c r="M135" s="15">
        <v>1</v>
      </c>
      <c r="N135" s="15">
        <v>1</v>
      </c>
      <c r="O135" s="15">
        <v>1</v>
      </c>
      <c r="P135" s="15">
        <v>1</v>
      </c>
      <c r="Q135" s="15">
        <v>1</v>
      </c>
      <c r="R135" s="15">
        <v>1</v>
      </c>
      <c r="S135" s="15">
        <f t="shared" si="26"/>
        <v>12</v>
      </c>
      <c r="T135" s="70">
        <f t="shared" si="27"/>
        <v>0</v>
      </c>
    </row>
    <row r="136" spans="1:20" ht="28.5" x14ac:dyDescent="0.25">
      <c r="A136" s="13">
        <v>4315</v>
      </c>
      <c r="B136" s="14" t="s">
        <v>132</v>
      </c>
      <c r="C136" s="13">
        <v>4315</v>
      </c>
      <c r="D136" s="14" t="s">
        <v>132</v>
      </c>
      <c r="E136" s="17">
        <v>12</v>
      </c>
      <c r="G136" s="15">
        <v>1</v>
      </c>
      <c r="H136" s="15">
        <v>1</v>
      </c>
      <c r="I136" s="15">
        <v>1</v>
      </c>
      <c r="J136" s="15">
        <v>1</v>
      </c>
      <c r="K136" s="15">
        <v>1</v>
      </c>
      <c r="L136" s="15">
        <v>1</v>
      </c>
      <c r="M136" s="15">
        <v>1</v>
      </c>
      <c r="N136" s="15">
        <v>1</v>
      </c>
      <c r="O136" s="15">
        <v>1</v>
      </c>
      <c r="P136" s="15">
        <v>1</v>
      </c>
      <c r="Q136" s="15">
        <v>1</v>
      </c>
      <c r="R136" s="15">
        <v>1</v>
      </c>
      <c r="S136" s="15">
        <f t="shared" ref="S136:S199" si="33">SUM(G136:R136)</f>
        <v>12</v>
      </c>
      <c r="T136" s="70">
        <f t="shared" si="27"/>
        <v>0</v>
      </c>
    </row>
    <row r="137" spans="1:20" ht="28.5" x14ac:dyDescent="0.25">
      <c r="A137" s="13">
        <v>4316</v>
      </c>
      <c r="B137" s="14" t="s">
        <v>133</v>
      </c>
      <c r="C137" s="13">
        <v>4316</v>
      </c>
      <c r="D137" s="14" t="s">
        <v>133</v>
      </c>
      <c r="E137" s="17">
        <v>12</v>
      </c>
      <c r="G137" s="15">
        <v>1</v>
      </c>
      <c r="H137" s="15">
        <v>1</v>
      </c>
      <c r="I137" s="15">
        <v>1</v>
      </c>
      <c r="J137" s="15">
        <v>1</v>
      </c>
      <c r="K137" s="15">
        <v>1</v>
      </c>
      <c r="L137" s="15">
        <v>1</v>
      </c>
      <c r="M137" s="15">
        <v>1</v>
      </c>
      <c r="N137" s="15">
        <v>1</v>
      </c>
      <c r="O137" s="15">
        <v>1</v>
      </c>
      <c r="P137" s="15">
        <v>1</v>
      </c>
      <c r="Q137" s="15">
        <v>1</v>
      </c>
      <c r="R137" s="15">
        <v>1</v>
      </c>
      <c r="S137" s="15">
        <f t="shared" si="33"/>
        <v>12</v>
      </c>
      <c r="T137" s="70">
        <f t="shared" si="27"/>
        <v>0</v>
      </c>
    </row>
    <row r="138" spans="1:20" x14ac:dyDescent="0.25">
      <c r="A138" s="13">
        <v>4317</v>
      </c>
      <c r="B138" s="14" t="s">
        <v>134</v>
      </c>
      <c r="C138" s="13">
        <v>4317</v>
      </c>
      <c r="D138" s="14" t="s">
        <v>134</v>
      </c>
      <c r="E138" s="17">
        <f>+E139+E140+E141</f>
        <v>36</v>
      </c>
      <c r="G138" s="17">
        <f t="shared" ref="G138:S138" si="34">+G139+G140+G141</f>
        <v>3</v>
      </c>
      <c r="H138" s="17">
        <f t="shared" si="34"/>
        <v>3</v>
      </c>
      <c r="I138" s="17">
        <f t="shared" si="34"/>
        <v>3</v>
      </c>
      <c r="J138" s="17">
        <f t="shared" si="34"/>
        <v>3</v>
      </c>
      <c r="K138" s="17">
        <f t="shared" si="34"/>
        <v>3</v>
      </c>
      <c r="L138" s="17">
        <f t="shared" si="34"/>
        <v>3</v>
      </c>
      <c r="M138" s="17">
        <f t="shared" si="34"/>
        <v>3</v>
      </c>
      <c r="N138" s="17">
        <f t="shared" si="34"/>
        <v>3</v>
      </c>
      <c r="O138" s="17">
        <f t="shared" si="34"/>
        <v>3</v>
      </c>
      <c r="P138" s="17">
        <f t="shared" si="34"/>
        <v>3</v>
      </c>
      <c r="Q138" s="17">
        <f t="shared" si="34"/>
        <v>3</v>
      </c>
      <c r="R138" s="17">
        <f t="shared" si="34"/>
        <v>3</v>
      </c>
      <c r="S138" s="17">
        <f t="shared" si="34"/>
        <v>36</v>
      </c>
      <c r="T138" s="70">
        <f t="shared" ref="T138:T201" si="35">S138-E138</f>
        <v>0</v>
      </c>
    </row>
    <row r="139" spans="1:20" x14ac:dyDescent="0.25">
      <c r="A139" s="13" t="s">
        <v>20</v>
      </c>
      <c r="B139" s="14" t="s">
        <v>135</v>
      </c>
      <c r="C139" s="13" t="s">
        <v>20</v>
      </c>
      <c r="D139" s="14" t="s">
        <v>135</v>
      </c>
      <c r="E139" s="17">
        <v>12</v>
      </c>
      <c r="G139" s="15">
        <v>1</v>
      </c>
      <c r="H139" s="15">
        <v>1</v>
      </c>
      <c r="I139" s="15">
        <v>1</v>
      </c>
      <c r="J139" s="15">
        <v>1</v>
      </c>
      <c r="K139" s="15">
        <v>1</v>
      </c>
      <c r="L139" s="15">
        <v>1</v>
      </c>
      <c r="M139" s="15">
        <v>1</v>
      </c>
      <c r="N139" s="15">
        <v>1</v>
      </c>
      <c r="O139" s="15">
        <v>1</v>
      </c>
      <c r="P139" s="15">
        <v>1</v>
      </c>
      <c r="Q139" s="15">
        <v>1</v>
      </c>
      <c r="R139" s="15">
        <v>1</v>
      </c>
      <c r="S139" s="15">
        <f t="shared" si="33"/>
        <v>12</v>
      </c>
      <c r="T139" s="70">
        <f t="shared" si="35"/>
        <v>0</v>
      </c>
    </row>
    <row r="140" spans="1:20" x14ac:dyDescent="0.25">
      <c r="A140" s="13" t="s">
        <v>20</v>
      </c>
      <c r="B140" s="14" t="s">
        <v>136</v>
      </c>
      <c r="C140" s="13" t="s">
        <v>20</v>
      </c>
      <c r="D140" s="14" t="s">
        <v>136</v>
      </c>
      <c r="E140" s="17">
        <v>12</v>
      </c>
      <c r="G140" s="15">
        <v>1</v>
      </c>
      <c r="H140" s="15">
        <v>1</v>
      </c>
      <c r="I140" s="15">
        <v>1</v>
      </c>
      <c r="J140" s="15">
        <v>1</v>
      </c>
      <c r="K140" s="15">
        <v>1</v>
      </c>
      <c r="L140" s="15">
        <v>1</v>
      </c>
      <c r="M140" s="15">
        <v>1</v>
      </c>
      <c r="N140" s="15">
        <v>1</v>
      </c>
      <c r="O140" s="15">
        <v>1</v>
      </c>
      <c r="P140" s="15">
        <v>1</v>
      </c>
      <c r="Q140" s="15">
        <v>1</v>
      </c>
      <c r="R140" s="15">
        <v>1</v>
      </c>
      <c r="S140" s="15">
        <f t="shared" si="33"/>
        <v>12</v>
      </c>
      <c r="T140" s="70">
        <f t="shared" si="35"/>
        <v>0</v>
      </c>
    </row>
    <row r="141" spans="1:20" x14ac:dyDescent="0.25">
      <c r="A141" s="13" t="s">
        <v>20</v>
      </c>
      <c r="B141" s="14" t="s">
        <v>137</v>
      </c>
      <c r="C141" s="13" t="s">
        <v>20</v>
      </c>
      <c r="D141" s="14" t="s">
        <v>137</v>
      </c>
      <c r="E141" s="17">
        <v>12</v>
      </c>
      <c r="G141" s="15">
        <v>1</v>
      </c>
      <c r="H141" s="15">
        <v>1</v>
      </c>
      <c r="I141" s="15">
        <v>1</v>
      </c>
      <c r="J141" s="15">
        <v>1</v>
      </c>
      <c r="K141" s="15">
        <v>1</v>
      </c>
      <c r="L141" s="15">
        <v>1</v>
      </c>
      <c r="M141" s="15">
        <v>1</v>
      </c>
      <c r="N141" s="15">
        <v>1</v>
      </c>
      <c r="O141" s="15">
        <v>1</v>
      </c>
      <c r="P141" s="15">
        <v>1</v>
      </c>
      <c r="Q141" s="15">
        <v>1</v>
      </c>
      <c r="R141" s="15">
        <v>1</v>
      </c>
      <c r="S141" s="15">
        <f t="shared" si="33"/>
        <v>12</v>
      </c>
      <c r="T141" s="70">
        <f t="shared" si="35"/>
        <v>0</v>
      </c>
    </row>
    <row r="142" spans="1:20" x14ac:dyDescent="0.25">
      <c r="A142" s="13">
        <v>4318</v>
      </c>
      <c r="B142" s="14" t="s">
        <v>138</v>
      </c>
      <c r="C142" s="13">
        <v>4318</v>
      </c>
      <c r="D142" s="14" t="s">
        <v>138</v>
      </c>
      <c r="E142" s="17">
        <f>+E143+E144+E145+E146+E147+E148+E153+E154+E155+E156+E157</f>
        <v>4258507</v>
      </c>
      <c r="G142" s="17">
        <f t="shared" ref="G142:S142" si="36">+G143+G144+G145+G146+G147+G148+G153+G154+G155+G156+G157</f>
        <v>346727</v>
      </c>
      <c r="H142" s="17">
        <f t="shared" si="36"/>
        <v>356609</v>
      </c>
      <c r="I142" s="17">
        <f t="shared" si="36"/>
        <v>367085</v>
      </c>
      <c r="J142" s="17">
        <f t="shared" si="36"/>
        <v>317625</v>
      </c>
      <c r="K142" s="17">
        <f t="shared" si="36"/>
        <v>327149</v>
      </c>
      <c r="L142" s="17">
        <f t="shared" si="36"/>
        <v>346867</v>
      </c>
      <c r="M142" s="17">
        <f t="shared" si="36"/>
        <v>341520</v>
      </c>
      <c r="N142" s="17">
        <f t="shared" si="36"/>
        <v>362406</v>
      </c>
      <c r="O142" s="17">
        <f t="shared" si="36"/>
        <v>362072</v>
      </c>
      <c r="P142" s="17">
        <f t="shared" si="36"/>
        <v>373768</v>
      </c>
      <c r="Q142" s="17">
        <f t="shared" si="36"/>
        <v>372883</v>
      </c>
      <c r="R142" s="17">
        <f t="shared" si="36"/>
        <v>383796</v>
      </c>
      <c r="S142" s="17">
        <f t="shared" si="36"/>
        <v>4258507</v>
      </c>
      <c r="T142" s="70">
        <f t="shared" si="35"/>
        <v>0</v>
      </c>
    </row>
    <row r="143" spans="1:20" x14ac:dyDescent="0.25">
      <c r="A143" s="13" t="s">
        <v>20</v>
      </c>
      <c r="B143" s="14" t="s">
        <v>139</v>
      </c>
      <c r="C143" s="13" t="s">
        <v>20</v>
      </c>
      <c r="D143" s="14" t="s">
        <v>139</v>
      </c>
      <c r="E143" s="17">
        <v>1764868</v>
      </c>
      <c r="G143" s="15">
        <v>147072</v>
      </c>
      <c r="H143" s="15">
        <v>147072</v>
      </c>
      <c r="I143" s="15">
        <v>147072</v>
      </c>
      <c r="J143" s="15">
        <v>147072</v>
      </c>
      <c r="K143" s="15">
        <v>147072</v>
      </c>
      <c r="L143" s="15">
        <v>147072</v>
      </c>
      <c r="M143" s="15">
        <v>147072</v>
      </c>
      <c r="N143" s="15">
        <v>147072</v>
      </c>
      <c r="O143" s="15">
        <v>147072</v>
      </c>
      <c r="P143" s="15">
        <v>147072</v>
      </c>
      <c r="Q143" s="15">
        <v>147074</v>
      </c>
      <c r="R143" s="15">
        <v>147074</v>
      </c>
      <c r="S143" s="15">
        <f t="shared" si="33"/>
        <v>1764868</v>
      </c>
      <c r="T143" s="70">
        <f t="shared" si="35"/>
        <v>0</v>
      </c>
    </row>
    <row r="144" spans="1:20" x14ac:dyDescent="0.25">
      <c r="A144" s="13" t="s">
        <v>20</v>
      </c>
      <c r="B144" s="14" t="s">
        <v>140</v>
      </c>
      <c r="C144" s="13" t="s">
        <v>20</v>
      </c>
      <c r="D144" s="14" t="s">
        <v>140</v>
      </c>
      <c r="E144" s="17">
        <v>384347</v>
      </c>
      <c r="G144" s="15">
        <v>32028</v>
      </c>
      <c r="H144" s="15">
        <v>32028</v>
      </c>
      <c r="I144" s="15">
        <v>32028</v>
      </c>
      <c r="J144" s="15">
        <v>32028</v>
      </c>
      <c r="K144" s="15">
        <v>32028</v>
      </c>
      <c r="L144" s="15">
        <v>32028</v>
      </c>
      <c r="M144" s="15">
        <v>32028</v>
      </c>
      <c r="N144" s="15">
        <v>32028</v>
      </c>
      <c r="O144" s="15">
        <v>32028</v>
      </c>
      <c r="P144" s="15">
        <v>32028</v>
      </c>
      <c r="Q144" s="15">
        <v>32028</v>
      </c>
      <c r="R144" s="15">
        <v>32039</v>
      </c>
      <c r="S144" s="15">
        <f t="shared" si="33"/>
        <v>384347</v>
      </c>
      <c r="T144" s="70">
        <f t="shared" si="35"/>
        <v>0</v>
      </c>
    </row>
    <row r="145" spans="1:20" x14ac:dyDescent="0.25">
      <c r="A145" s="13" t="s">
        <v>20</v>
      </c>
      <c r="B145" s="14" t="s">
        <v>141</v>
      </c>
      <c r="C145" s="13" t="s">
        <v>20</v>
      </c>
      <c r="D145" s="14" t="s">
        <v>141</v>
      </c>
      <c r="E145" s="17">
        <v>175248</v>
      </c>
      <c r="G145" s="15">
        <v>14604</v>
      </c>
      <c r="H145" s="15">
        <v>14604</v>
      </c>
      <c r="I145" s="15">
        <v>14604</v>
      </c>
      <c r="J145" s="15">
        <v>14604</v>
      </c>
      <c r="K145" s="15">
        <v>14604</v>
      </c>
      <c r="L145" s="15">
        <v>14604</v>
      </c>
      <c r="M145" s="15">
        <v>14604</v>
      </c>
      <c r="N145" s="15">
        <v>14604</v>
      </c>
      <c r="O145" s="15">
        <v>14604</v>
      </c>
      <c r="P145" s="15">
        <v>14604</v>
      </c>
      <c r="Q145" s="15">
        <v>14604</v>
      </c>
      <c r="R145" s="15">
        <v>14604</v>
      </c>
      <c r="S145" s="15">
        <f t="shared" si="33"/>
        <v>175248</v>
      </c>
      <c r="T145" s="70">
        <f t="shared" si="35"/>
        <v>0</v>
      </c>
    </row>
    <row r="146" spans="1:20" ht="28.5" x14ac:dyDescent="0.25">
      <c r="A146" s="13" t="s">
        <v>20</v>
      </c>
      <c r="B146" s="14" t="s">
        <v>142</v>
      </c>
      <c r="C146" s="13" t="s">
        <v>20</v>
      </c>
      <c r="D146" s="14" t="s">
        <v>142</v>
      </c>
      <c r="E146" s="17">
        <v>6747</v>
      </c>
      <c r="G146" s="15">
        <v>562</v>
      </c>
      <c r="H146" s="15">
        <v>562</v>
      </c>
      <c r="I146" s="15">
        <v>562</v>
      </c>
      <c r="J146" s="15">
        <v>562</v>
      </c>
      <c r="K146" s="15">
        <v>562</v>
      </c>
      <c r="L146" s="15">
        <v>562</v>
      </c>
      <c r="M146" s="15">
        <v>562</v>
      </c>
      <c r="N146" s="15">
        <v>562</v>
      </c>
      <c r="O146" s="15">
        <v>562</v>
      </c>
      <c r="P146" s="15">
        <v>562</v>
      </c>
      <c r="Q146" s="15">
        <v>562</v>
      </c>
      <c r="R146" s="15">
        <v>565</v>
      </c>
      <c r="S146" s="15">
        <f t="shared" si="33"/>
        <v>6747</v>
      </c>
      <c r="T146" s="70">
        <f t="shared" si="35"/>
        <v>0</v>
      </c>
    </row>
    <row r="147" spans="1:20" x14ac:dyDescent="0.25">
      <c r="A147" s="13" t="s">
        <v>20</v>
      </c>
      <c r="B147" s="14" t="s">
        <v>143</v>
      </c>
      <c r="C147" s="13" t="s">
        <v>20</v>
      </c>
      <c r="D147" s="14" t="s">
        <v>143</v>
      </c>
      <c r="E147" s="17">
        <v>49064</v>
      </c>
      <c r="G147" s="15">
        <v>4089</v>
      </c>
      <c r="H147" s="15">
        <v>4089</v>
      </c>
      <c r="I147" s="15">
        <v>4089</v>
      </c>
      <c r="J147" s="15">
        <v>4089</v>
      </c>
      <c r="K147" s="15">
        <v>4089</v>
      </c>
      <c r="L147" s="15">
        <v>4089</v>
      </c>
      <c r="M147" s="15">
        <v>4089</v>
      </c>
      <c r="N147" s="15">
        <v>4089</v>
      </c>
      <c r="O147" s="15">
        <v>4089</v>
      </c>
      <c r="P147" s="15">
        <v>4089</v>
      </c>
      <c r="Q147" s="15">
        <v>4089</v>
      </c>
      <c r="R147" s="15">
        <v>4085</v>
      </c>
      <c r="S147" s="15">
        <f t="shared" si="33"/>
        <v>49064</v>
      </c>
      <c r="T147" s="70">
        <f t="shared" si="35"/>
        <v>0</v>
      </c>
    </row>
    <row r="148" spans="1:20" x14ac:dyDescent="0.25">
      <c r="A148" s="13" t="s">
        <v>20</v>
      </c>
      <c r="B148" s="14" t="s">
        <v>144</v>
      </c>
      <c r="C148" s="13" t="s">
        <v>20</v>
      </c>
      <c r="D148" s="14" t="s">
        <v>280</v>
      </c>
      <c r="E148" s="17">
        <f>E149+E150+E151+E152</f>
        <v>1017221</v>
      </c>
      <c r="G148" s="17">
        <f t="shared" ref="G148:S148" si="37">G149+G150+G151+G152</f>
        <v>84769</v>
      </c>
      <c r="H148" s="17">
        <f t="shared" si="37"/>
        <v>84769</v>
      </c>
      <c r="I148" s="17">
        <f t="shared" si="37"/>
        <v>84769</v>
      </c>
      <c r="J148" s="17">
        <f t="shared" si="37"/>
        <v>84769</v>
      </c>
      <c r="K148" s="17">
        <f t="shared" si="37"/>
        <v>84769</v>
      </c>
      <c r="L148" s="17">
        <f t="shared" si="37"/>
        <v>84769</v>
      </c>
      <c r="M148" s="17">
        <f t="shared" si="37"/>
        <v>84769</v>
      </c>
      <c r="N148" s="17">
        <f t="shared" si="37"/>
        <v>84769</v>
      </c>
      <c r="O148" s="17">
        <f t="shared" si="37"/>
        <v>84769</v>
      </c>
      <c r="P148" s="17">
        <f t="shared" si="37"/>
        <v>84768</v>
      </c>
      <c r="Q148" s="17">
        <f t="shared" si="37"/>
        <v>84766</v>
      </c>
      <c r="R148" s="17">
        <f t="shared" si="37"/>
        <v>84766</v>
      </c>
      <c r="S148" s="17">
        <f t="shared" si="37"/>
        <v>1017221</v>
      </c>
      <c r="T148" s="70">
        <f t="shared" si="35"/>
        <v>0</v>
      </c>
    </row>
    <row r="149" spans="1:20" ht="71.25" x14ac:dyDescent="0.25">
      <c r="A149" s="13"/>
      <c r="B149" s="14" t="s">
        <v>145</v>
      </c>
      <c r="C149" s="13"/>
      <c r="D149" s="14" t="s">
        <v>145</v>
      </c>
      <c r="E149" s="17">
        <v>1005969</v>
      </c>
      <c r="G149" s="15">
        <v>83831</v>
      </c>
      <c r="H149" s="15">
        <v>83831</v>
      </c>
      <c r="I149" s="15">
        <v>83831</v>
      </c>
      <c r="J149" s="15">
        <v>83831</v>
      </c>
      <c r="K149" s="15">
        <v>83831</v>
      </c>
      <c r="L149" s="15">
        <v>83831</v>
      </c>
      <c r="M149" s="15">
        <v>83831</v>
      </c>
      <c r="N149" s="15">
        <v>83831</v>
      </c>
      <c r="O149" s="15">
        <v>83831</v>
      </c>
      <c r="P149" s="15">
        <v>83830</v>
      </c>
      <c r="Q149" s="15">
        <v>83830</v>
      </c>
      <c r="R149" s="15">
        <v>83830</v>
      </c>
      <c r="S149" s="15">
        <f t="shared" si="33"/>
        <v>1005969</v>
      </c>
      <c r="T149" s="70">
        <f t="shared" si="35"/>
        <v>0</v>
      </c>
    </row>
    <row r="150" spans="1:20" ht="57" x14ac:dyDescent="0.25">
      <c r="A150" s="13"/>
      <c r="B150" s="21" t="s">
        <v>146</v>
      </c>
      <c r="C150" s="13"/>
      <c r="D150" s="21" t="s">
        <v>146</v>
      </c>
      <c r="E150" s="17">
        <v>2300</v>
      </c>
      <c r="G150" s="15">
        <v>192</v>
      </c>
      <c r="H150" s="15">
        <v>192</v>
      </c>
      <c r="I150" s="15">
        <v>192</v>
      </c>
      <c r="J150" s="15">
        <v>192</v>
      </c>
      <c r="K150" s="15">
        <v>192</v>
      </c>
      <c r="L150" s="15">
        <v>192</v>
      </c>
      <c r="M150" s="15">
        <v>192</v>
      </c>
      <c r="N150" s="15">
        <v>192</v>
      </c>
      <c r="O150" s="15">
        <v>192</v>
      </c>
      <c r="P150" s="15">
        <v>192</v>
      </c>
      <c r="Q150" s="15">
        <v>190</v>
      </c>
      <c r="R150" s="15">
        <v>190</v>
      </c>
      <c r="S150" s="15">
        <f t="shared" si="33"/>
        <v>2300</v>
      </c>
      <c r="T150" s="70">
        <f t="shared" si="35"/>
        <v>0</v>
      </c>
    </row>
    <row r="151" spans="1:20" x14ac:dyDescent="0.25">
      <c r="A151" s="13"/>
      <c r="B151" s="22" t="s">
        <v>147</v>
      </c>
      <c r="C151" s="13"/>
      <c r="D151" s="44" t="s">
        <v>147</v>
      </c>
      <c r="E151" s="17">
        <v>12</v>
      </c>
      <c r="G151" s="15">
        <v>1</v>
      </c>
      <c r="H151" s="15">
        <v>1</v>
      </c>
      <c r="I151" s="15">
        <v>1</v>
      </c>
      <c r="J151" s="15">
        <v>1</v>
      </c>
      <c r="K151" s="15">
        <v>1</v>
      </c>
      <c r="L151" s="15">
        <v>1</v>
      </c>
      <c r="M151" s="15">
        <v>1</v>
      </c>
      <c r="N151" s="15">
        <v>1</v>
      </c>
      <c r="O151" s="15">
        <v>1</v>
      </c>
      <c r="P151" s="15">
        <v>1</v>
      </c>
      <c r="Q151" s="15">
        <v>1</v>
      </c>
      <c r="R151" s="15">
        <v>1</v>
      </c>
      <c r="S151" s="15">
        <f t="shared" si="33"/>
        <v>12</v>
      </c>
      <c r="T151" s="70">
        <f t="shared" si="35"/>
        <v>0</v>
      </c>
    </row>
    <row r="152" spans="1:20" ht="28.5" x14ac:dyDescent="0.25">
      <c r="A152" s="13"/>
      <c r="B152" s="22" t="s">
        <v>148</v>
      </c>
      <c r="C152" s="13"/>
      <c r="D152" s="44" t="s">
        <v>148</v>
      </c>
      <c r="E152" s="17">
        <v>8940</v>
      </c>
      <c r="G152" s="15">
        <v>745</v>
      </c>
      <c r="H152" s="15">
        <v>745</v>
      </c>
      <c r="I152" s="15">
        <v>745</v>
      </c>
      <c r="J152" s="15">
        <v>745</v>
      </c>
      <c r="K152" s="15">
        <v>745</v>
      </c>
      <c r="L152" s="15">
        <v>745</v>
      </c>
      <c r="M152" s="15">
        <v>745</v>
      </c>
      <c r="N152" s="15">
        <v>745</v>
      </c>
      <c r="O152" s="15">
        <v>745</v>
      </c>
      <c r="P152" s="15">
        <v>745</v>
      </c>
      <c r="Q152" s="15">
        <v>745</v>
      </c>
      <c r="R152" s="15">
        <v>745</v>
      </c>
      <c r="S152" s="15">
        <f t="shared" si="33"/>
        <v>8940</v>
      </c>
      <c r="T152" s="70">
        <f t="shared" si="35"/>
        <v>0</v>
      </c>
    </row>
    <row r="153" spans="1:20" x14ac:dyDescent="0.25">
      <c r="A153" s="13"/>
      <c r="B153" s="22" t="s">
        <v>149</v>
      </c>
      <c r="C153" s="13"/>
      <c r="D153" s="44" t="s">
        <v>149</v>
      </c>
      <c r="E153" s="17">
        <v>10000</v>
      </c>
      <c r="G153" s="15">
        <v>834</v>
      </c>
      <c r="H153" s="15">
        <v>834</v>
      </c>
      <c r="I153" s="15">
        <v>834</v>
      </c>
      <c r="J153" s="15">
        <v>834</v>
      </c>
      <c r="K153" s="15">
        <v>834</v>
      </c>
      <c r="L153" s="15">
        <v>834</v>
      </c>
      <c r="M153" s="15">
        <v>834</v>
      </c>
      <c r="N153" s="15">
        <v>834</v>
      </c>
      <c r="O153" s="15">
        <v>834</v>
      </c>
      <c r="P153" s="15">
        <v>834</v>
      </c>
      <c r="Q153" s="15">
        <v>830</v>
      </c>
      <c r="R153" s="15">
        <v>830</v>
      </c>
      <c r="S153" s="15">
        <f t="shared" si="33"/>
        <v>10000</v>
      </c>
      <c r="T153" s="70">
        <f t="shared" si="35"/>
        <v>0</v>
      </c>
    </row>
    <row r="154" spans="1:20" ht="28.5" x14ac:dyDescent="0.25">
      <c r="A154" s="13"/>
      <c r="B154" s="22" t="s">
        <v>150</v>
      </c>
      <c r="C154" s="13"/>
      <c r="D154" s="44" t="s">
        <v>150</v>
      </c>
      <c r="E154" s="17">
        <v>4000</v>
      </c>
      <c r="G154" s="15">
        <v>334</v>
      </c>
      <c r="H154" s="15">
        <v>334</v>
      </c>
      <c r="I154" s="15">
        <v>334</v>
      </c>
      <c r="J154" s="15">
        <v>334</v>
      </c>
      <c r="K154" s="15">
        <v>334</v>
      </c>
      <c r="L154" s="15">
        <v>334</v>
      </c>
      <c r="M154" s="15">
        <v>334</v>
      </c>
      <c r="N154" s="15">
        <v>334</v>
      </c>
      <c r="O154" s="15">
        <v>334</v>
      </c>
      <c r="P154" s="15">
        <v>334</v>
      </c>
      <c r="Q154" s="15">
        <v>330</v>
      </c>
      <c r="R154" s="15">
        <v>330</v>
      </c>
      <c r="S154" s="15">
        <f t="shared" si="33"/>
        <v>4000</v>
      </c>
      <c r="T154" s="70">
        <f t="shared" si="35"/>
        <v>0</v>
      </c>
    </row>
    <row r="155" spans="1:20" x14ac:dyDescent="0.25">
      <c r="A155" s="13"/>
      <c r="B155" s="22" t="s">
        <v>151</v>
      </c>
      <c r="C155" s="13"/>
      <c r="D155" s="44" t="s">
        <v>151</v>
      </c>
      <c r="E155" s="17">
        <v>15000</v>
      </c>
      <c r="F155" s="50"/>
      <c r="G155" s="15">
        <v>1250</v>
      </c>
      <c r="H155" s="15">
        <v>1250</v>
      </c>
      <c r="I155" s="15">
        <v>1250</v>
      </c>
      <c r="J155" s="15">
        <v>1250</v>
      </c>
      <c r="K155" s="15">
        <v>1250</v>
      </c>
      <c r="L155" s="15">
        <v>1250</v>
      </c>
      <c r="M155" s="15">
        <v>1250</v>
      </c>
      <c r="N155" s="15">
        <v>1250</v>
      </c>
      <c r="O155" s="15">
        <v>1250</v>
      </c>
      <c r="P155" s="15">
        <v>1250</v>
      </c>
      <c r="Q155" s="15">
        <v>1250</v>
      </c>
      <c r="R155" s="15">
        <v>1250</v>
      </c>
      <c r="S155" s="15">
        <f t="shared" si="33"/>
        <v>15000</v>
      </c>
      <c r="T155" s="70">
        <f t="shared" si="35"/>
        <v>0</v>
      </c>
    </row>
    <row r="156" spans="1:20" ht="28.5" x14ac:dyDescent="0.25">
      <c r="A156" s="13"/>
      <c r="B156" s="22" t="s">
        <v>152</v>
      </c>
      <c r="C156" s="13"/>
      <c r="D156" s="44" t="s">
        <v>152</v>
      </c>
      <c r="E156" s="17">
        <v>832000</v>
      </c>
      <c r="F156" s="50"/>
      <c r="G156" s="15">
        <v>61184</v>
      </c>
      <c r="H156" s="15">
        <v>71066</v>
      </c>
      <c r="I156" s="15">
        <v>81542</v>
      </c>
      <c r="J156" s="15">
        <v>32082</v>
      </c>
      <c r="K156" s="15">
        <v>41606</v>
      </c>
      <c r="L156" s="15">
        <v>61324</v>
      </c>
      <c r="M156" s="15">
        <v>55977</v>
      </c>
      <c r="N156" s="15">
        <v>76863</v>
      </c>
      <c r="O156" s="15">
        <v>76529</v>
      </c>
      <c r="P156" s="15">
        <v>88226</v>
      </c>
      <c r="Q156" s="15">
        <v>87349</v>
      </c>
      <c r="R156" s="15">
        <v>98252</v>
      </c>
      <c r="S156" s="15">
        <f t="shared" si="33"/>
        <v>832000</v>
      </c>
      <c r="T156" s="70">
        <f t="shared" si="35"/>
        <v>0</v>
      </c>
    </row>
    <row r="157" spans="1:20" ht="28.5" x14ac:dyDescent="0.25">
      <c r="A157" s="13"/>
      <c r="B157" s="22" t="s">
        <v>153</v>
      </c>
      <c r="C157" s="13"/>
      <c r="D157" s="44" t="s">
        <v>153</v>
      </c>
      <c r="E157" s="17">
        <v>12</v>
      </c>
      <c r="G157" s="15">
        <v>1</v>
      </c>
      <c r="H157" s="15">
        <v>1</v>
      </c>
      <c r="I157" s="15">
        <v>1</v>
      </c>
      <c r="J157" s="15">
        <v>1</v>
      </c>
      <c r="K157" s="15">
        <v>1</v>
      </c>
      <c r="L157" s="15">
        <v>1</v>
      </c>
      <c r="M157" s="15">
        <v>1</v>
      </c>
      <c r="N157" s="15">
        <v>1</v>
      </c>
      <c r="O157" s="15">
        <v>1</v>
      </c>
      <c r="P157" s="15">
        <v>1</v>
      </c>
      <c r="Q157" s="15">
        <v>1</v>
      </c>
      <c r="R157" s="15">
        <v>1</v>
      </c>
      <c r="S157" s="15">
        <f t="shared" si="33"/>
        <v>12</v>
      </c>
      <c r="T157" s="70">
        <f t="shared" si="35"/>
        <v>0</v>
      </c>
    </row>
    <row r="158" spans="1:20" x14ac:dyDescent="0.25">
      <c r="A158" s="10">
        <v>4500</v>
      </c>
      <c r="B158" s="11" t="s">
        <v>154</v>
      </c>
      <c r="C158" s="10">
        <v>4500</v>
      </c>
      <c r="D158" s="11" t="s">
        <v>154</v>
      </c>
      <c r="E158" s="41">
        <f>E159+E161+E163+E165</f>
        <v>15036</v>
      </c>
      <c r="G158" s="41">
        <f t="shared" ref="G158:S158" si="38">G159+G161+G163+G165</f>
        <v>3003</v>
      </c>
      <c r="H158" s="41">
        <f t="shared" si="38"/>
        <v>3003</v>
      </c>
      <c r="I158" s="41">
        <f t="shared" si="38"/>
        <v>1503</v>
      </c>
      <c r="J158" s="41">
        <f t="shared" si="38"/>
        <v>45</v>
      </c>
      <c r="K158" s="41">
        <f t="shared" si="38"/>
        <v>27</v>
      </c>
      <c r="L158" s="41">
        <f t="shared" si="38"/>
        <v>202</v>
      </c>
      <c r="M158" s="41">
        <f t="shared" si="38"/>
        <v>20</v>
      </c>
      <c r="N158" s="41">
        <f t="shared" si="38"/>
        <v>548</v>
      </c>
      <c r="O158" s="41">
        <f t="shared" si="38"/>
        <v>4003</v>
      </c>
      <c r="P158" s="41">
        <f t="shared" si="38"/>
        <v>1958</v>
      </c>
      <c r="Q158" s="41">
        <f t="shared" si="38"/>
        <v>191</v>
      </c>
      <c r="R158" s="41">
        <f t="shared" si="38"/>
        <v>533</v>
      </c>
      <c r="S158" s="41">
        <f t="shared" si="38"/>
        <v>15036</v>
      </c>
      <c r="T158" s="70">
        <f t="shared" si="35"/>
        <v>0</v>
      </c>
    </row>
    <row r="159" spans="1:20" x14ac:dyDescent="0.25">
      <c r="A159" s="13">
        <v>4501</v>
      </c>
      <c r="B159" s="14" t="s">
        <v>29</v>
      </c>
      <c r="C159" s="13">
        <v>4501</v>
      </c>
      <c r="D159" s="14" t="s">
        <v>29</v>
      </c>
      <c r="E159" s="17">
        <f>E160</f>
        <v>15000</v>
      </c>
      <c r="G159" s="17">
        <f t="shared" ref="G159:S159" si="39">G160</f>
        <v>3000</v>
      </c>
      <c r="H159" s="17">
        <f t="shared" si="39"/>
        <v>3000</v>
      </c>
      <c r="I159" s="17">
        <f t="shared" si="39"/>
        <v>1500</v>
      </c>
      <c r="J159" s="17">
        <f t="shared" si="39"/>
        <v>42</v>
      </c>
      <c r="K159" s="17">
        <f t="shared" si="39"/>
        <v>24</v>
      </c>
      <c r="L159" s="17">
        <f t="shared" si="39"/>
        <v>199</v>
      </c>
      <c r="M159" s="17">
        <f t="shared" si="39"/>
        <v>17</v>
      </c>
      <c r="N159" s="17">
        <f t="shared" si="39"/>
        <v>545</v>
      </c>
      <c r="O159" s="17">
        <f t="shared" si="39"/>
        <v>4000</v>
      </c>
      <c r="P159" s="17">
        <f t="shared" si="39"/>
        <v>1955</v>
      </c>
      <c r="Q159" s="17">
        <f t="shared" si="39"/>
        <v>188</v>
      </c>
      <c r="R159" s="17">
        <f t="shared" si="39"/>
        <v>530</v>
      </c>
      <c r="S159" s="17">
        <f t="shared" si="39"/>
        <v>15000</v>
      </c>
      <c r="T159" s="70">
        <f t="shared" si="35"/>
        <v>0</v>
      </c>
    </row>
    <row r="160" spans="1:20" x14ac:dyDescent="0.25">
      <c r="A160" s="13" t="s">
        <v>20</v>
      </c>
      <c r="B160" s="14" t="s">
        <v>155</v>
      </c>
      <c r="C160" s="13" t="s">
        <v>20</v>
      </c>
      <c r="D160" s="14" t="s">
        <v>155</v>
      </c>
      <c r="E160" s="17">
        <v>15000</v>
      </c>
      <c r="G160" s="15">
        <v>3000</v>
      </c>
      <c r="H160" s="15">
        <v>3000</v>
      </c>
      <c r="I160" s="15">
        <v>1500</v>
      </c>
      <c r="J160" s="15">
        <v>42</v>
      </c>
      <c r="K160" s="15">
        <v>24</v>
      </c>
      <c r="L160" s="15">
        <v>199</v>
      </c>
      <c r="M160" s="15">
        <v>17</v>
      </c>
      <c r="N160" s="15">
        <v>545</v>
      </c>
      <c r="O160" s="15">
        <v>4000</v>
      </c>
      <c r="P160" s="15">
        <v>1955</v>
      </c>
      <c r="Q160" s="15">
        <v>188</v>
      </c>
      <c r="R160" s="15">
        <v>530</v>
      </c>
      <c r="S160" s="15">
        <f t="shared" si="33"/>
        <v>15000</v>
      </c>
      <c r="T160" s="70">
        <f t="shared" si="35"/>
        <v>0</v>
      </c>
    </row>
    <row r="161" spans="1:20" x14ac:dyDescent="0.25">
      <c r="A161" s="13">
        <v>4502</v>
      </c>
      <c r="B161" s="14" t="s">
        <v>33</v>
      </c>
      <c r="C161" s="13">
        <v>4502</v>
      </c>
      <c r="D161" s="14" t="s">
        <v>33</v>
      </c>
      <c r="E161" s="17">
        <f>+E162</f>
        <v>12</v>
      </c>
      <c r="G161" s="17">
        <f t="shared" ref="G161:S161" si="40">+G162</f>
        <v>1</v>
      </c>
      <c r="H161" s="17">
        <f t="shared" si="40"/>
        <v>1</v>
      </c>
      <c r="I161" s="17">
        <f t="shared" si="40"/>
        <v>1</v>
      </c>
      <c r="J161" s="17">
        <f t="shared" si="40"/>
        <v>1</v>
      </c>
      <c r="K161" s="17">
        <f t="shared" si="40"/>
        <v>1</v>
      </c>
      <c r="L161" s="17">
        <f t="shared" si="40"/>
        <v>1</v>
      </c>
      <c r="M161" s="17">
        <f t="shared" si="40"/>
        <v>1</v>
      </c>
      <c r="N161" s="17">
        <f t="shared" si="40"/>
        <v>1</v>
      </c>
      <c r="O161" s="17">
        <f t="shared" si="40"/>
        <v>1</v>
      </c>
      <c r="P161" s="17">
        <f t="shared" si="40"/>
        <v>1</v>
      </c>
      <c r="Q161" s="17">
        <f t="shared" si="40"/>
        <v>1</v>
      </c>
      <c r="R161" s="17">
        <f t="shared" si="40"/>
        <v>1</v>
      </c>
      <c r="S161" s="17">
        <f t="shared" si="40"/>
        <v>12</v>
      </c>
      <c r="T161" s="70">
        <f t="shared" si="35"/>
        <v>0</v>
      </c>
    </row>
    <row r="162" spans="1:20" x14ac:dyDescent="0.25">
      <c r="A162" s="13" t="s">
        <v>20</v>
      </c>
      <c r="B162" s="14" t="s">
        <v>156</v>
      </c>
      <c r="C162" s="13" t="s">
        <v>20</v>
      </c>
      <c r="D162" s="14" t="s">
        <v>156</v>
      </c>
      <c r="E162" s="17">
        <v>12</v>
      </c>
      <c r="G162" s="15">
        <v>1</v>
      </c>
      <c r="H162" s="15">
        <v>1</v>
      </c>
      <c r="I162" s="15">
        <v>1</v>
      </c>
      <c r="J162" s="15">
        <v>1</v>
      </c>
      <c r="K162" s="15">
        <v>1</v>
      </c>
      <c r="L162" s="15">
        <v>1</v>
      </c>
      <c r="M162" s="15">
        <v>1</v>
      </c>
      <c r="N162" s="15">
        <v>1</v>
      </c>
      <c r="O162" s="15">
        <v>1</v>
      </c>
      <c r="P162" s="15">
        <v>1</v>
      </c>
      <c r="Q162" s="15">
        <v>1</v>
      </c>
      <c r="R162" s="15">
        <v>1</v>
      </c>
      <c r="S162" s="15">
        <f t="shared" si="33"/>
        <v>12</v>
      </c>
      <c r="T162" s="70">
        <f t="shared" si="35"/>
        <v>0</v>
      </c>
    </row>
    <row r="163" spans="1:20" x14ac:dyDescent="0.25">
      <c r="A163" s="13">
        <v>4503</v>
      </c>
      <c r="B163" s="14" t="s">
        <v>35</v>
      </c>
      <c r="C163" s="13">
        <v>4503</v>
      </c>
      <c r="D163" s="14" t="s">
        <v>35</v>
      </c>
      <c r="E163" s="17">
        <f>+E164</f>
        <v>12</v>
      </c>
      <c r="G163" s="17">
        <f t="shared" ref="G163:S163" si="41">+G164</f>
        <v>1</v>
      </c>
      <c r="H163" s="17">
        <f t="shared" si="41"/>
        <v>1</v>
      </c>
      <c r="I163" s="17">
        <f t="shared" si="41"/>
        <v>1</v>
      </c>
      <c r="J163" s="17">
        <f t="shared" si="41"/>
        <v>1</v>
      </c>
      <c r="K163" s="17">
        <f t="shared" si="41"/>
        <v>1</v>
      </c>
      <c r="L163" s="17">
        <f t="shared" si="41"/>
        <v>1</v>
      </c>
      <c r="M163" s="17">
        <f t="shared" si="41"/>
        <v>1</v>
      </c>
      <c r="N163" s="17">
        <f t="shared" si="41"/>
        <v>1</v>
      </c>
      <c r="O163" s="17">
        <f t="shared" si="41"/>
        <v>1</v>
      </c>
      <c r="P163" s="17">
        <f t="shared" si="41"/>
        <v>1</v>
      </c>
      <c r="Q163" s="17">
        <f t="shared" si="41"/>
        <v>1</v>
      </c>
      <c r="R163" s="17">
        <f t="shared" si="41"/>
        <v>1</v>
      </c>
      <c r="S163" s="17">
        <f t="shared" si="41"/>
        <v>12</v>
      </c>
      <c r="T163" s="70">
        <f t="shared" si="35"/>
        <v>0</v>
      </c>
    </row>
    <row r="164" spans="1:20" x14ac:dyDescent="0.25">
      <c r="A164" s="13" t="s">
        <v>20</v>
      </c>
      <c r="B164" s="14" t="s">
        <v>157</v>
      </c>
      <c r="C164" s="13" t="s">
        <v>20</v>
      </c>
      <c r="D164" s="14" t="s">
        <v>157</v>
      </c>
      <c r="E164" s="17">
        <v>12</v>
      </c>
      <c r="F164" s="50"/>
      <c r="G164" s="15">
        <v>1</v>
      </c>
      <c r="H164" s="15">
        <v>1</v>
      </c>
      <c r="I164" s="15">
        <v>1</v>
      </c>
      <c r="J164" s="15">
        <v>1</v>
      </c>
      <c r="K164" s="15">
        <v>1</v>
      </c>
      <c r="L164" s="15">
        <v>1</v>
      </c>
      <c r="M164" s="15">
        <v>1</v>
      </c>
      <c r="N164" s="15">
        <v>1</v>
      </c>
      <c r="O164" s="15">
        <v>1</v>
      </c>
      <c r="P164" s="15">
        <v>1</v>
      </c>
      <c r="Q164" s="15">
        <v>1</v>
      </c>
      <c r="R164" s="15">
        <v>1</v>
      </c>
      <c r="S164" s="15">
        <f t="shared" si="33"/>
        <v>12</v>
      </c>
      <c r="T164" s="70">
        <f t="shared" si="35"/>
        <v>0</v>
      </c>
    </row>
    <row r="165" spans="1:20" x14ac:dyDescent="0.25">
      <c r="A165" s="13">
        <v>4504</v>
      </c>
      <c r="B165" s="14" t="s">
        <v>37</v>
      </c>
      <c r="C165" s="13">
        <v>4504</v>
      </c>
      <c r="D165" s="14" t="s">
        <v>37</v>
      </c>
      <c r="E165" s="17">
        <f>+E166</f>
        <v>12</v>
      </c>
      <c r="F165" s="50"/>
      <c r="G165" s="17">
        <f t="shared" ref="G165:S165" si="42">+G166</f>
        <v>1</v>
      </c>
      <c r="H165" s="17">
        <f t="shared" si="42"/>
        <v>1</v>
      </c>
      <c r="I165" s="17">
        <f t="shared" si="42"/>
        <v>1</v>
      </c>
      <c r="J165" s="17">
        <f t="shared" si="42"/>
        <v>1</v>
      </c>
      <c r="K165" s="17">
        <f t="shared" si="42"/>
        <v>1</v>
      </c>
      <c r="L165" s="17">
        <f t="shared" si="42"/>
        <v>1</v>
      </c>
      <c r="M165" s="17">
        <f t="shared" si="42"/>
        <v>1</v>
      </c>
      <c r="N165" s="17">
        <f t="shared" si="42"/>
        <v>1</v>
      </c>
      <c r="O165" s="17">
        <f t="shared" si="42"/>
        <v>1</v>
      </c>
      <c r="P165" s="17">
        <f t="shared" si="42"/>
        <v>1</v>
      </c>
      <c r="Q165" s="17">
        <f t="shared" si="42"/>
        <v>1</v>
      </c>
      <c r="R165" s="17">
        <f t="shared" si="42"/>
        <v>1</v>
      </c>
      <c r="S165" s="17">
        <f t="shared" si="42"/>
        <v>12</v>
      </c>
      <c r="T165" s="70">
        <f t="shared" si="35"/>
        <v>0</v>
      </c>
    </row>
    <row r="166" spans="1:20" x14ac:dyDescent="0.25">
      <c r="A166" s="13" t="s">
        <v>20</v>
      </c>
      <c r="B166" s="14" t="s">
        <v>158</v>
      </c>
      <c r="C166" s="13" t="s">
        <v>20</v>
      </c>
      <c r="D166" s="14" t="s">
        <v>158</v>
      </c>
      <c r="E166" s="17">
        <v>12</v>
      </c>
      <c r="G166" s="15">
        <v>1</v>
      </c>
      <c r="H166" s="15">
        <v>1</v>
      </c>
      <c r="I166" s="15">
        <v>1</v>
      </c>
      <c r="J166" s="15">
        <v>1</v>
      </c>
      <c r="K166" s="15">
        <v>1</v>
      </c>
      <c r="L166" s="15">
        <v>1</v>
      </c>
      <c r="M166" s="15">
        <v>1</v>
      </c>
      <c r="N166" s="15">
        <v>1</v>
      </c>
      <c r="O166" s="15">
        <v>1</v>
      </c>
      <c r="P166" s="15">
        <v>1</v>
      </c>
      <c r="Q166" s="15">
        <v>1</v>
      </c>
      <c r="R166" s="15">
        <v>1</v>
      </c>
      <c r="S166" s="15">
        <f t="shared" si="33"/>
        <v>12</v>
      </c>
      <c r="T166" s="70">
        <f t="shared" si="35"/>
        <v>0</v>
      </c>
    </row>
    <row r="167" spans="1:20" x14ac:dyDescent="0.25">
      <c r="A167" s="18">
        <v>5000</v>
      </c>
      <c r="B167" s="19" t="s">
        <v>159</v>
      </c>
      <c r="C167" s="18">
        <v>5000</v>
      </c>
      <c r="D167" s="19" t="s">
        <v>159</v>
      </c>
      <c r="E167" s="40">
        <f>E168+E189</f>
        <v>817805</v>
      </c>
      <c r="G167" s="40">
        <f t="shared" ref="G167:S167" si="43">G168+G189</f>
        <v>44644</v>
      </c>
      <c r="H167" s="40">
        <f t="shared" si="43"/>
        <v>24911</v>
      </c>
      <c r="I167" s="40">
        <f t="shared" si="43"/>
        <v>34448</v>
      </c>
      <c r="J167" s="40">
        <f t="shared" si="43"/>
        <v>62261</v>
      </c>
      <c r="K167" s="40">
        <f t="shared" si="43"/>
        <v>52911</v>
      </c>
      <c r="L167" s="40">
        <f t="shared" si="43"/>
        <v>54746</v>
      </c>
      <c r="M167" s="40">
        <f t="shared" si="43"/>
        <v>121530</v>
      </c>
      <c r="N167" s="40">
        <f t="shared" si="43"/>
        <v>83865</v>
      </c>
      <c r="O167" s="40">
        <f t="shared" si="43"/>
        <v>100435</v>
      </c>
      <c r="P167" s="40">
        <f t="shared" si="43"/>
        <v>85107</v>
      </c>
      <c r="Q167" s="40">
        <f t="shared" si="43"/>
        <v>109336</v>
      </c>
      <c r="R167" s="40">
        <f t="shared" si="43"/>
        <v>43611</v>
      </c>
      <c r="S167" s="40">
        <f t="shared" si="43"/>
        <v>817805</v>
      </c>
      <c r="T167" s="70">
        <f t="shared" si="35"/>
        <v>0</v>
      </c>
    </row>
    <row r="168" spans="1:20" x14ac:dyDescent="0.25">
      <c r="A168" s="10">
        <v>5100</v>
      </c>
      <c r="B168" s="11" t="s">
        <v>160</v>
      </c>
      <c r="C168" s="10">
        <v>5100</v>
      </c>
      <c r="D168" s="11" t="s">
        <v>160</v>
      </c>
      <c r="E168" s="41">
        <f>E169+E170+E171+E173+E174+E175+E176+E177+E178</f>
        <v>817805</v>
      </c>
      <c r="G168" s="41">
        <f t="shared" ref="G168:S168" si="44">G169+G170+G171+G173+G174+G175+G176+G177+G178</f>
        <v>44644</v>
      </c>
      <c r="H168" s="41">
        <f t="shared" si="44"/>
        <v>24911</v>
      </c>
      <c r="I168" s="41">
        <f t="shared" si="44"/>
        <v>34448</v>
      </c>
      <c r="J168" s="41">
        <f t="shared" si="44"/>
        <v>62261</v>
      </c>
      <c r="K168" s="41">
        <f t="shared" si="44"/>
        <v>52911</v>
      </c>
      <c r="L168" s="41">
        <f t="shared" si="44"/>
        <v>54746</v>
      </c>
      <c r="M168" s="41">
        <f t="shared" si="44"/>
        <v>121530</v>
      </c>
      <c r="N168" s="41">
        <f t="shared" si="44"/>
        <v>83865</v>
      </c>
      <c r="O168" s="41">
        <f t="shared" si="44"/>
        <v>100435</v>
      </c>
      <c r="P168" s="41">
        <f t="shared" si="44"/>
        <v>85107</v>
      </c>
      <c r="Q168" s="41">
        <f t="shared" si="44"/>
        <v>109336</v>
      </c>
      <c r="R168" s="41">
        <f t="shared" si="44"/>
        <v>43611</v>
      </c>
      <c r="S168" s="41">
        <f t="shared" si="44"/>
        <v>817805</v>
      </c>
      <c r="T168" s="70">
        <f t="shared" si="35"/>
        <v>0</v>
      </c>
    </row>
    <row r="169" spans="1:20" ht="28.5" x14ac:dyDescent="0.25">
      <c r="A169" s="23">
        <v>5101</v>
      </c>
      <c r="B169" s="24" t="s">
        <v>161</v>
      </c>
      <c r="C169" s="23">
        <v>5101</v>
      </c>
      <c r="D169" s="24" t="s">
        <v>161</v>
      </c>
      <c r="E169" s="17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>
        <f t="shared" si="33"/>
        <v>0</v>
      </c>
      <c r="T169" s="70">
        <f t="shared" si="35"/>
        <v>0</v>
      </c>
    </row>
    <row r="170" spans="1:20" ht="28.5" x14ac:dyDescent="0.25">
      <c r="A170" s="13">
        <v>5102</v>
      </c>
      <c r="B170" s="14" t="s">
        <v>162</v>
      </c>
      <c r="C170" s="13">
        <v>5102</v>
      </c>
      <c r="D170" s="14" t="s">
        <v>162</v>
      </c>
      <c r="E170" s="17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>
        <f t="shared" si="33"/>
        <v>0</v>
      </c>
      <c r="T170" s="70">
        <f t="shared" si="35"/>
        <v>0</v>
      </c>
    </row>
    <row r="171" spans="1:20" x14ac:dyDescent="0.25">
      <c r="A171" s="13">
        <v>5103</v>
      </c>
      <c r="B171" s="14" t="s">
        <v>163</v>
      </c>
      <c r="C171" s="13">
        <v>5103</v>
      </c>
      <c r="D171" s="14" t="s">
        <v>163</v>
      </c>
      <c r="E171" s="17">
        <f>E172</f>
        <v>410943</v>
      </c>
      <c r="G171" s="17">
        <f t="shared" ref="G171:R171" si="45">G172</f>
        <v>7643</v>
      </c>
      <c r="H171" s="17">
        <f t="shared" si="45"/>
        <v>10098</v>
      </c>
      <c r="I171" s="17">
        <f t="shared" si="45"/>
        <v>9859</v>
      </c>
      <c r="J171" s="17">
        <f t="shared" si="45"/>
        <v>8861</v>
      </c>
      <c r="K171" s="17">
        <f t="shared" si="45"/>
        <v>42891</v>
      </c>
      <c r="L171" s="17">
        <f t="shared" si="45"/>
        <v>51947</v>
      </c>
      <c r="M171" s="17">
        <f t="shared" si="45"/>
        <v>58248</v>
      </c>
      <c r="N171" s="17">
        <f t="shared" si="45"/>
        <v>55861</v>
      </c>
      <c r="O171" s="17">
        <f t="shared" si="45"/>
        <v>53577</v>
      </c>
      <c r="P171" s="17">
        <f t="shared" si="45"/>
        <v>51609</v>
      </c>
      <c r="Q171" s="17">
        <f t="shared" si="45"/>
        <v>57693</v>
      </c>
      <c r="R171" s="17">
        <f t="shared" si="45"/>
        <v>2656</v>
      </c>
      <c r="S171" s="15">
        <f t="shared" si="33"/>
        <v>410943</v>
      </c>
      <c r="T171" s="70">
        <f t="shared" si="35"/>
        <v>0</v>
      </c>
    </row>
    <row r="172" spans="1:20" ht="28.5" x14ac:dyDescent="0.25">
      <c r="A172" s="13" t="s">
        <v>20</v>
      </c>
      <c r="B172" s="14" t="s">
        <v>164</v>
      </c>
      <c r="C172" s="13" t="s">
        <v>20</v>
      </c>
      <c r="D172" s="14" t="s">
        <v>164</v>
      </c>
      <c r="E172" s="17">
        <v>410943</v>
      </c>
      <c r="G172" s="15">
        <v>7643</v>
      </c>
      <c r="H172" s="15">
        <v>10098</v>
      </c>
      <c r="I172" s="15">
        <v>9859</v>
      </c>
      <c r="J172" s="15">
        <v>8861</v>
      </c>
      <c r="K172" s="15">
        <v>42891</v>
      </c>
      <c r="L172" s="15">
        <v>51947</v>
      </c>
      <c r="M172" s="15">
        <v>58248</v>
      </c>
      <c r="N172" s="15">
        <v>55861</v>
      </c>
      <c r="O172" s="15">
        <v>53577</v>
      </c>
      <c r="P172" s="15">
        <v>51609</v>
      </c>
      <c r="Q172" s="15">
        <v>57693</v>
      </c>
      <c r="R172" s="15">
        <v>2656</v>
      </c>
      <c r="S172" s="15">
        <f t="shared" si="33"/>
        <v>410943</v>
      </c>
      <c r="T172" s="70">
        <f t="shared" si="35"/>
        <v>0</v>
      </c>
    </row>
    <row r="173" spans="1:20" x14ac:dyDescent="0.25">
      <c r="A173" s="25">
        <v>5107</v>
      </c>
      <c r="B173" s="26" t="s">
        <v>165</v>
      </c>
      <c r="C173" s="25">
        <v>5107</v>
      </c>
      <c r="D173" s="24" t="s">
        <v>165</v>
      </c>
      <c r="E173" s="17">
        <v>12</v>
      </c>
      <c r="G173" s="15">
        <v>1</v>
      </c>
      <c r="H173" s="15">
        <v>1</v>
      </c>
      <c r="I173" s="15">
        <v>1</v>
      </c>
      <c r="J173" s="15">
        <v>1</v>
      </c>
      <c r="K173" s="15">
        <v>1</v>
      </c>
      <c r="L173" s="15">
        <v>1</v>
      </c>
      <c r="M173" s="15">
        <v>1</v>
      </c>
      <c r="N173" s="15">
        <v>1</v>
      </c>
      <c r="O173" s="15">
        <v>1</v>
      </c>
      <c r="P173" s="15">
        <v>1</v>
      </c>
      <c r="Q173" s="15">
        <v>1</v>
      </c>
      <c r="R173" s="15">
        <v>1</v>
      </c>
      <c r="S173" s="15">
        <f t="shared" si="33"/>
        <v>12</v>
      </c>
      <c r="T173" s="70">
        <f t="shared" si="35"/>
        <v>0</v>
      </c>
    </row>
    <row r="174" spans="1:20" x14ac:dyDescent="0.25">
      <c r="A174" s="25">
        <v>5108</v>
      </c>
      <c r="B174" s="26" t="s">
        <v>166</v>
      </c>
      <c r="C174" s="25">
        <v>5108</v>
      </c>
      <c r="D174" s="24" t="s">
        <v>166</v>
      </c>
      <c r="E174" s="17">
        <v>12</v>
      </c>
      <c r="G174" s="15">
        <v>1</v>
      </c>
      <c r="H174" s="15">
        <v>1</v>
      </c>
      <c r="I174" s="15">
        <v>1</v>
      </c>
      <c r="J174" s="15">
        <v>1</v>
      </c>
      <c r="K174" s="15">
        <v>1</v>
      </c>
      <c r="L174" s="15">
        <v>1</v>
      </c>
      <c r="M174" s="15">
        <v>1</v>
      </c>
      <c r="N174" s="15">
        <v>1</v>
      </c>
      <c r="O174" s="15">
        <v>1</v>
      </c>
      <c r="P174" s="15">
        <v>1</v>
      </c>
      <c r="Q174" s="15">
        <v>1</v>
      </c>
      <c r="R174" s="15">
        <v>1</v>
      </c>
      <c r="S174" s="15">
        <f t="shared" si="33"/>
        <v>12</v>
      </c>
      <c r="T174" s="70">
        <f t="shared" si="35"/>
        <v>0</v>
      </c>
    </row>
    <row r="175" spans="1:20" x14ac:dyDescent="0.25">
      <c r="A175" s="25">
        <v>5111</v>
      </c>
      <c r="B175" s="26" t="s">
        <v>167</v>
      </c>
      <c r="C175" s="25">
        <v>5111</v>
      </c>
      <c r="D175" s="24" t="s">
        <v>167</v>
      </c>
      <c r="E175" s="17">
        <v>12</v>
      </c>
      <c r="G175" s="15">
        <v>1</v>
      </c>
      <c r="H175" s="15">
        <v>1</v>
      </c>
      <c r="I175" s="15">
        <v>1</v>
      </c>
      <c r="J175" s="15">
        <v>1</v>
      </c>
      <c r="K175" s="15">
        <v>1</v>
      </c>
      <c r="L175" s="15">
        <v>1</v>
      </c>
      <c r="M175" s="15">
        <v>1</v>
      </c>
      <c r="N175" s="15">
        <v>1</v>
      </c>
      <c r="O175" s="15">
        <v>1</v>
      </c>
      <c r="P175" s="15">
        <v>1</v>
      </c>
      <c r="Q175" s="15">
        <v>1</v>
      </c>
      <c r="R175" s="15">
        <v>1</v>
      </c>
      <c r="S175" s="15">
        <f t="shared" si="33"/>
        <v>12</v>
      </c>
      <c r="T175" s="70">
        <f t="shared" si="35"/>
        <v>0</v>
      </c>
    </row>
    <row r="176" spans="1:20" ht="28.5" x14ac:dyDescent="0.25">
      <c r="A176" s="25">
        <v>5112</v>
      </c>
      <c r="B176" s="26" t="s">
        <v>168</v>
      </c>
      <c r="C176" s="25">
        <v>5112</v>
      </c>
      <c r="D176" s="24" t="s">
        <v>168</v>
      </c>
      <c r="E176" s="17">
        <v>705</v>
      </c>
      <c r="G176" s="15">
        <v>59</v>
      </c>
      <c r="H176" s="15">
        <v>59</v>
      </c>
      <c r="I176" s="15">
        <v>59</v>
      </c>
      <c r="J176" s="15">
        <v>59</v>
      </c>
      <c r="K176" s="15">
        <v>59</v>
      </c>
      <c r="L176" s="15">
        <v>59</v>
      </c>
      <c r="M176" s="15">
        <v>59</v>
      </c>
      <c r="N176" s="15">
        <v>59</v>
      </c>
      <c r="O176" s="15">
        <v>59</v>
      </c>
      <c r="P176" s="15">
        <v>59</v>
      </c>
      <c r="Q176" s="15">
        <v>59</v>
      </c>
      <c r="R176" s="15">
        <v>56</v>
      </c>
      <c r="S176" s="15">
        <f t="shared" si="33"/>
        <v>705</v>
      </c>
      <c r="T176" s="70">
        <f t="shared" si="35"/>
        <v>0</v>
      </c>
    </row>
    <row r="177" spans="1:20" ht="28.5" x14ac:dyDescent="0.25">
      <c r="A177" s="25">
        <v>5113</v>
      </c>
      <c r="B177" s="26" t="s">
        <v>169</v>
      </c>
      <c r="C177" s="25">
        <v>5113</v>
      </c>
      <c r="D177" s="24" t="s">
        <v>169</v>
      </c>
      <c r="E177" s="17">
        <v>348961</v>
      </c>
      <c r="G177" s="15">
        <v>30387</v>
      </c>
      <c r="H177" s="15">
        <v>12753</v>
      </c>
      <c r="I177" s="15">
        <v>22826</v>
      </c>
      <c r="J177" s="15">
        <v>52460</v>
      </c>
      <c r="K177" s="15">
        <v>9080</v>
      </c>
      <c r="L177" s="15">
        <v>1859</v>
      </c>
      <c r="M177" s="15">
        <v>62342</v>
      </c>
      <c r="N177" s="15">
        <v>24294</v>
      </c>
      <c r="O177" s="15">
        <v>42302</v>
      </c>
      <c r="P177" s="15">
        <v>26782</v>
      </c>
      <c r="Q177" s="15">
        <v>35127</v>
      </c>
      <c r="R177" s="15">
        <v>28749</v>
      </c>
      <c r="S177" s="15">
        <f t="shared" si="33"/>
        <v>348961</v>
      </c>
      <c r="T177" s="70">
        <f t="shared" si="35"/>
        <v>0</v>
      </c>
    </row>
    <row r="178" spans="1:20" x14ac:dyDescent="0.25">
      <c r="A178" s="25">
        <v>5114</v>
      </c>
      <c r="B178" s="26" t="s">
        <v>170</v>
      </c>
      <c r="C178" s="25">
        <v>5114</v>
      </c>
      <c r="D178" s="24" t="s">
        <v>170</v>
      </c>
      <c r="E178" s="17">
        <f>SUM(E179:E188)</f>
        <v>57160</v>
      </c>
      <c r="G178" s="17">
        <f t="shared" ref="G178:S178" si="46">SUM(G179:G188)</f>
        <v>6552</v>
      </c>
      <c r="H178" s="17">
        <f t="shared" si="46"/>
        <v>1998</v>
      </c>
      <c r="I178" s="17">
        <f t="shared" si="46"/>
        <v>1701</v>
      </c>
      <c r="J178" s="17">
        <f t="shared" si="46"/>
        <v>878</v>
      </c>
      <c r="K178" s="17">
        <f t="shared" si="46"/>
        <v>878</v>
      </c>
      <c r="L178" s="17">
        <f t="shared" si="46"/>
        <v>878</v>
      </c>
      <c r="M178" s="17">
        <f t="shared" si="46"/>
        <v>878</v>
      </c>
      <c r="N178" s="17">
        <f t="shared" si="46"/>
        <v>3648</v>
      </c>
      <c r="O178" s="17">
        <f t="shared" si="46"/>
        <v>4494</v>
      </c>
      <c r="P178" s="17">
        <f t="shared" si="46"/>
        <v>6654</v>
      </c>
      <c r="Q178" s="17">
        <f t="shared" si="46"/>
        <v>16454</v>
      </c>
      <c r="R178" s="17">
        <f t="shared" si="46"/>
        <v>12147</v>
      </c>
      <c r="S178" s="17">
        <f t="shared" si="46"/>
        <v>57160</v>
      </c>
      <c r="T178" s="70">
        <f t="shared" si="35"/>
        <v>0</v>
      </c>
    </row>
    <row r="179" spans="1:20" ht="28.5" x14ac:dyDescent="0.25">
      <c r="A179" s="27"/>
      <c r="B179" s="28" t="s">
        <v>171</v>
      </c>
      <c r="C179" s="27"/>
      <c r="D179" s="45" t="s">
        <v>171</v>
      </c>
      <c r="E179" s="17">
        <v>52617</v>
      </c>
      <c r="F179" s="50"/>
      <c r="G179" s="15">
        <v>6174</v>
      </c>
      <c r="H179" s="15">
        <v>1620</v>
      </c>
      <c r="I179" s="15">
        <v>1323</v>
      </c>
      <c r="J179" s="15">
        <v>500</v>
      </c>
      <c r="K179" s="15">
        <v>500</v>
      </c>
      <c r="L179" s="15">
        <v>500</v>
      </c>
      <c r="M179" s="15">
        <v>500</v>
      </c>
      <c r="N179" s="15">
        <v>3270</v>
      </c>
      <c r="O179" s="15">
        <v>4116</v>
      </c>
      <c r="P179" s="15">
        <v>6276</v>
      </c>
      <c r="Q179" s="15">
        <v>16076</v>
      </c>
      <c r="R179" s="15">
        <v>11762</v>
      </c>
      <c r="S179" s="15">
        <f t="shared" si="33"/>
        <v>52617</v>
      </c>
      <c r="T179" s="70">
        <f t="shared" si="35"/>
        <v>0</v>
      </c>
    </row>
    <row r="180" spans="1:20" x14ac:dyDescent="0.25">
      <c r="A180" s="27"/>
      <c r="B180" s="28" t="s">
        <v>172</v>
      </c>
      <c r="C180" s="27"/>
      <c r="D180" s="45" t="s">
        <v>172</v>
      </c>
      <c r="E180" s="17">
        <v>1503</v>
      </c>
      <c r="F180" s="50"/>
      <c r="G180" s="15">
        <v>125</v>
      </c>
      <c r="H180" s="15">
        <v>125</v>
      </c>
      <c r="I180" s="15">
        <v>125</v>
      </c>
      <c r="J180" s="15">
        <v>125</v>
      </c>
      <c r="K180" s="15">
        <v>125</v>
      </c>
      <c r="L180" s="15">
        <v>125</v>
      </c>
      <c r="M180" s="15">
        <v>125</v>
      </c>
      <c r="N180" s="15">
        <v>125</v>
      </c>
      <c r="O180" s="15">
        <v>125</v>
      </c>
      <c r="P180" s="15">
        <v>125</v>
      </c>
      <c r="Q180" s="15">
        <v>125</v>
      </c>
      <c r="R180" s="15">
        <v>128</v>
      </c>
      <c r="S180" s="15">
        <f t="shared" si="33"/>
        <v>1503</v>
      </c>
      <c r="T180" s="70">
        <f t="shared" si="35"/>
        <v>0</v>
      </c>
    </row>
    <row r="181" spans="1:20" ht="28.5" x14ac:dyDescent="0.25">
      <c r="A181" s="27"/>
      <c r="B181" s="28" t="s">
        <v>173</v>
      </c>
      <c r="C181" s="27"/>
      <c r="D181" s="45" t="s">
        <v>173</v>
      </c>
      <c r="E181" s="17">
        <v>1392</v>
      </c>
      <c r="F181" s="50"/>
      <c r="G181" s="15">
        <v>116</v>
      </c>
      <c r="H181" s="15">
        <v>116</v>
      </c>
      <c r="I181" s="15">
        <v>116</v>
      </c>
      <c r="J181" s="15">
        <v>116</v>
      </c>
      <c r="K181" s="15">
        <v>116</v>
      </c>
      <c r="L181" s="15">
        <v>116</v>
      </c>
      <c r="M181" s="15">
        <v>116</v>
      </c>
      <c r="N181" s="15">
        <v>116</v>
      </c>
      <c r="O181" s="15">
        <v>116</v>
      </c>
      <c r="P181" s="15">
        <v>116</v>
      </c>
      <c r="Q181" s="15">
        <v>116</v>
      </c>
      <c r="R181" s="15">
        <v>116</v>
      </c>
      <c r="S181" s="15">
        <f t="shared" si="33"/>
        <v>1392</v>
      </c>
      <c r="T181" s="70">
        <f t="shared" si="35"/>
        <v>0</v>
      </c>
    </row>
    <row r="182" spans="1:20" x14ac:dyDescent="0.25">
      <c r="A182" s="27"/>
      <c r="B182" s="28" t="s">
        <v>174</v>
      </c>
      <c r="C182" s="27"/>
      <c r="D182" s="45" t="s">
        <v>174</v>
      </c>
      <c r="E182" s="17">
        <v>1576</v>
      </c>
      <c r="F182" s="50"/>
      <c r="G182" s="15">
        <v>131</v>
      </c>
      <c r="H182" s="15">
        <v>131</v>
      </c>
      <c r="I182" s="15">
        <v>131</v>
      </c>
      <c r="J182" s="15">
        <v>131</v>
      </c>
      <c r="K182" s="15">
        <v>131</v>
      </c>
      <c r="L182" s="15">
        <v>131</v>
      </c>
      <c r="M182" s="15">
        <v>131</v>
      </c>
      <c r="N182" s="15">
        <v>131</v>
      </c>
      <c r="O182" s="15">
        <v>131</v>
      </c>
      <c r="P182" s="15">
        <v>131</v>
      </c>
      <c r="Q182" s="15">
        <v>131</v>
      </c>
      <c r="R182" s="15">
        <v>135</v>
      </c>
      <c r="S182" s="15">
        <f t="shared" si="33"/>
        <v>1576</v>
      </c>
      <c r="T182" s="70">
        <f t="shared" si="35"/>
        <v>0</v>
      </c>
    </row>
    <row r="183" spans="1:20" x14ac:dyDescent="0.25">
      <c r="A183" s="27"/>
      <c r="B183" s="28" t="s">
        <v>175</v>
      </c>
      <c r="C183" s="27"/>
      <c r="D183" s="45" t="s">
        <v>175</v>
      </c>
      <c r="E183" s="17">
        <v>12</v>
      </c>
      <c r="F183" s="50"/>
      <c r="G183" s="15">
        <v>1</v>
      </c>
      <c r="H183" s="15">
        <v>1</v>
      </c>
      <c r="I183" s="15">
        <v>1</v>
      </c>
      <c r="J183" s="15">
        <v>1</v>
      </c>
      <c r="K183" s="15">
        <v>1</v>
      </c>
      <c r="L183" s="15">
        <v>1</v>
      </c>
      <c r="M183" s="15">
        <v>1</v>
      </c>
      <c r="N183" s="15">
        <v>1</v>
      </c>
      <c r="O183" s="15">
        <v>1</v>
      </c>
      <c r="P183" s="15">
        <v>1</v>
      </c>
      <c r="Q183" s="15">
        <v>1</v>
      </c>
      <c r="R183" s="15">
        <v>1</v>
      </c>
      <c r="S183" s="15">
        <f t="shared" si="33"/>
        <v>12</v>
      </c>
      <c r="T183" s="70">
        <f t="shared" si="35"/>
        <v>0</v>
      </c>
    </row>
    <row r="184" spans="1:20" x14ac:dyDescent="0.25">
      <c r="A184" s="27"/>
      <c r="B184" s="28" t="s">
        <v>176</v>
      </c>
      <c r="C184" s="27"/>
      <c r="D184" s="45" t="s">
        <v>176</v>
      </c>
      <c r="E184" s="17">
        <v>12</v>
      </c>
      <c r="F184" s="50"/>
      <c r="G184" s="15">
        <v>1</v>
      </c>
      <c r="H184" s="15">
        <v>1</v>
      </c>
      <c r="I184" s="15">
        <v>1</v>
      </c>
      <c r="J184" s="15">
        <v>1</v>
      </c>
      <c r="K184" s="15">
        <v>1</v>
      </c>
      <c r="L184" s="15">
        <v>1</v>
      </c>
      <c r="M184" s="15">
        <v>1</v>
      </c>
      <c r="N184" s="15">
        <v>1</v>
      </c>
      <c r="O184" s="15">
        <v>1</v>
      </c>
      <c r="P184" s="15">
        <v>1</v>
      </c>
      <c r="Q184" s="15">
        <v>1</v>
      </c>
      <c r="R184" s="15">
        <v>1</v>
      </c>
      <c r="S184" s="15">
        <f t="shared" si="33"/>
        <v>12</v>
      </c>
      <c r="T184" s="70">
        <f t="shared" si="35"/>
        <v>0</v>
      </c>
    </row>
    <row r="185" spans="1:20" x14ac:dyDescent="0.25">
      <c r="A185" s="27"/>
      <c r="B185" s="28" t="s">
        <v>177</v>
      </c>
      <c r="C185" s="27"/>
      <c r="D185" s="45" t="s">
        <v>177</v>
      </c>
      <c r="E185" s="17">
        <v>12</v>
      </c>
      <c r="F185" s="50"/>
      <c r="G185" s="15">
        <v>1</v>
      </c>
      <c r="H185" s="15">
        <v>1</v>
      </c>
      <c r="I185" s="15">
        <v>1</v>
      </c>
      <c r="J185" s="15">
        <v>1</v>
      </c>
      <c r="K185" s="15">
        <v>1</v>
      </c>
      <c r="L185" s="15">
        <v>1</v>
      </c>
      <c r="M185" s="15">
        <v>1</v>
      </c>
      <c r="N185" s="15">
        <v>1</v>
      </c>
      <c r="O185" s="15">
        <v>1</v>
      </c>
      <c r="P185" s="15">
        <v>1</v>
      </c>
      <c r="Q185" s="15">
        <v>1</v>
      </c>
      <c r="R185" s="15">
        <v>1</v>
      </c>
      <c r="S185" s="15">
        <f t="shared" si="33"/>
        <v>12</v>
      </c>
      <c r="T185" s="70">
        <f t="shared" si="35"/>
        <v>0</v>
      </c>
    </row>
    <row r="186" spans="1:20" ht="28.5" x14ac:dyDescent="0.25">
      <c r="A186" s="27"/>
      <c r="B186" s="28" t="s">
        <v>178</v>
      </c>
      <c r="C186" s="27"/>
      <c r="D186" s="45" t="s">
        <v>178</v>
      </c>
      <c r="E186" s="17">
        <v>12</v>
      </c>
      <c r="F186" s="50"/>
      <c r="G186" s="15">
        <v>1</v>
      </c>
      <c r="H186" s="15">
        <v>1</v>
      </c>
      <c r="I186" s="15">
        <v>1</v>
      </c>
      <c r="J186" s="15">
        <v>1</v>
      </c>
      <c r="K186" s="15">
        <v>1</v>
      </c>
      <c r="L186" s="15">
        <v>1</v>
      </c>
      <c r="M186" s="15">
        <v>1</v>
      </c>
      <c r="N186" s="15">
        <v>1</v>
      </c>
      <c r="O186" s="15">
        <v>1</v>
      </c>
      <c r="P186" s="15">
        <v>1</v>
      </c>
      <c r="Q186" s="15">
        <v>1</v>
      </c>
      <c r="R186" s="15">
        <v>1</v>
      </c>
      <c r="S186" s="15">
        <f t="shared" si="33"/>
        <v>12</v>
      </c>
      <c r="T186" s="70">
        <f t="shared" si="35"/>
        <v>0</v>
      </c>
    </row>
    <row r="187" spans="1:20" ht="28.5" x14ac:dyDescent="0.25">
      <c r="A187" s="27"/>
      <c r="B187" s="28" t="s">
        <v>179</v>
      </c>
      <c r="C187" s="27"/>
      <c r="D187" s="45" t="s">
        <v>179</v>
      </c>
      <c r="E187" s="17">
        <v>12</v>
      </c>
      <c r="F187" s="50"/>
      <c r="G187" s="15">
        <v>1</v>
      </c>
      <c r="H187" s="15">
        <v>1</v>
      </c>
      <c r="I187" s="15">
        <v>1</v>
      </c>
      <c r="J187" s="15">
        <v>1</v>
      </c>
      <c r="K187" s="15">
        <v>1</v>
      </c>
      <c r="L187" s="15">
        <v>1</v>
      </c>
      <c r="M187" s="15">
        <v>1</v>
      </c>
      <c r="N187" s="15">
        <v>1</v>
      </c>
      <c r="O187" s="15">
        <v>1</v>
      </c>
      <c r="P187" s="15">
        <v>1</v>
      </c>
      <c r="Q187" s="15">
        <v>1</v>
      </c>
      <c r="R187" s="15">
        <v>1</v>
      </c>
      <c r="S187" s="15">
        <f t="shared" si="33"/>
        <v>12</v>
      </c>
      <c r="T187" s="70">
        <f t="shared" si="35"/>
        <v>0</v>
      </c>
    </row>
    <row r="188" spans="1:20" ht="28.5" x14ac:dyDescent="0.25">
      <c r="A188" s="27"/>
      <c r="B188" s="28" t="s">
        <v>180</v>
      </c>
      <c r="C188" s="27"/>
      <c r="D188" s="45" t="s">
        <v>180</v>
      </c>
      <c r="E188" s="17">
        <v>12</v>
      </c>
      <c r="F188" s="50"/>
      <c r="G188" s="15">
        <v>1</v>
      </c>
      <c r="H188" s="15">
        <v>1</v>
      </c>
      <c r="I188" s="15">
        <v>1</v>
      </c>
      <c r="J188" s="15">
        <v>1</v>
      </c>
      <c r="K188" s="15">
        <v>1</v>
      </c>
      <c r="L188" s="15">
        <v>1</v>
      </c>
      <c r="M188" s="15">
        <v>1</v>
      </c>
      <c r="N188" s="15">
        <v>1</v>
      </c>
      <c r="O188" s="15">
        <v>1</v>
      </c>
      <c r="P188" s="15">
        <v>1</v>
      </c>
      <c r="Q188" s="15">
        <v>1</v>
      </c>
      <c r="R188" s="15">
        <v>1</v>
      </c>
      <c r="S188" s="15">
        <f t="shared" si="33"/>
        <v>12</v>
      </c>
      <c r="T188" s="70">
        <f t="shared" si="35"/>
        <v>0</v>
      </c>
    </row>
    <row r="189" spans="1:20" hidden="1" x14ac:dyDescent="0.25">
      <c r="A189" s="10">
        <v>5200</v>
      </c>
      <c r="B189" s="11" t="s">
        <v>181</v>
      </c>
      <c r="C189" s="10">
        <v>5200</v>
      </c>
      <c r="D189" s="11" t="s">
        <v>181</v>
      </c>
      <c r="E189" s="41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69"/>
    </row>
    <row r="190" spans="1:20" ht="28.5" hidden="1" x14ac:dyDescent="0.25">
      <c r="A190" s="23">
        <v>5201</v>
      </c>
      <c r="B190" s="24" t="s">
        <v>161</v>
      </c>
      <c r="C190" s="23">
        <v>5201</v>
      </c>
      <c r="D190" s="24" t="s">
        <v>161</v>
      </c>
      <c r="E190" s="17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70"/>
    </row>
    <row r="191" spans="1:20" x14ac:dyDescent="0.25">
      <c r="A191" s="18">
        <v>6000</v>
      </c>
      <c r="B191" s="19" t="s">
        <v>182</v>
      </c>
      <c r="C191" s="18">
        <v>6000</v>
      </c>
      <c r="D191" s="19" t="s">
        <v>182</v>
      </c>
      <c r="E191" s="40">
        <f>E192+E215</f>
        <v>26179557.789999999</v>
      </c>
      <c r="G191" s="40">
        <f t="shared" ref="G191:S191" si="47">G192+G215</f>
        <v>5801541</v>
      </c>
      <c r="H191" s="40">
        <f t="shared" si="47"/>
        <v>4037215</v>
      </c>
      <c r="I191" s="40">
        <f t="shared" si="47"/>
        <v>1863797</v>
      </c>
      <c r="J191" s="40">
        <f t="shared" si="47"/>
        <v>1187228</v>
      </c>
      <c r="K191" s="40">
        <f t="shared" si="47"/>
        <v>1383003</v>
      </c>
      <c r="L191" s="40">
        <f t="shared" si="47"/>
        <v>1325659</v>
      </c>
      <c r="M191" s="40">
        <f t="shared" si="47"/>
        <v>1639635</v>
      </c>
      <c r="N191" s="40">
        <f t="shared" si="47"/>
        <v>1522474</v>
      </c>
      <c r="O191" s="40">
        <f t="shared" si="47"/>
        <v>1847904</v>
      </c>
      <c r="P191" s="40">
        <f t="shared" si="47"/>
        <v>1869857</v>
      </c>
      <c r="Q191" s="40">
        <f t="shared" si="47"/>
        <v>1512015</v>
      </c>
      <c r="R191" s="40">
        <f t="shared" si="47"/>
        <v>2189229.79</v>
      </c>
      <c r="S191" s="40">
        <f t="shared" si="47"/>
        <v>26179557.789999999</v>
      </c>
      <c r="T191" s="72">
        <f t="shared" si="35"/>
        <v>0</v>
      </c>
    </row>
    <row r="192" spans="1:20" x14ac:dyDescent="0.25">
      <c r="A192" s="10">
        <v>6100</v>
      </c>
      <c r="B192" s="11" t="s">
        <v>183</v>
      </c>
      <c r="C192" s="10">
        <v>6100</v>
      </c>
      <c r="D192" s="11" t="s">
        <v>183</v>
      </c>
      <c r="E192" s="41">
        <f>+E193+E200+E201+E204+E205+E206+E207+E208+E209+E210+E211</f>
        <v>25354050.77</v>
      </c>
      <c r="G192" s="41">
        <f t="shared" ref="G192:S192" si="48">+G193+G200+G201+G204+G205+G206+G207+G208+G209+G210+G211</f>
        <v>5757525</v>
      </c>
      <c r="H192" s="41">
        <f t="shared" si="48"/>
        <v>4011197</v>
      </c>
      <c r="I192" s="41">
        <f t="shared" si="48"/>
        <v>1812195</v>
      </c>
      <c r="J192" s="41">
        <f t="shared" si="48"/>
        <v>1167839</v>
      </c>
      <c r="K192" s="41">
        <f t="shared" si="48"/>
        <v>1362882</v>
      </c>
      <c r="L192" s="41">
        <f t="shared" si="48"/>
        <v>1305919</v>
      </c>
      <c r="M192" s="41">
        <f t="shared" si="48"/>
        <v>1618274</v>
      </c>
      <c r="N192" s="41">
        <f t="shared" si="48"/>
        <v>1493760</v>
      </c>
      <c r="O192" s="41">
        <f t="shared" si="48"/>
        <v>1815722</v>
      </c>
      <c r="P192" s="41">
        <f t="shared" si="48"/>
        <v>1842267</v>
      </c>
      <c r="Q192" s="41">
        <f t="shared" si="48"/>
        <v>1452652</v>
      </c>
      <c r="R192" s="41">
        <f t="shared" si="48"/>
        <v>1713818.77</v>
      </c>
      <c r="S192" s="41">
        <f t="shared" si="48"/>
        <v>25354050.77</v>
      </c>
      <c r="T192" s="72">
        <f t="shared" si="35"/>
        <v>0</v>
      </c>
    </row>
    <row r="193" spans="1:20" x14ac:dyDescent="0.25">
      <c r="A193" s="13">
        <v>6101</v>
      </c>
      <c r="B193" s="14" t="s">
        <v>33</v>
      </c>
      <c r="C193" s="13">
        <v>6101</v>
      </c>
      <c r="D193" s="14" t="s">
        <v>33</v>
      </c>
      <c r="E193" s="17">
        <f>SUM(E194:E199)</f>
        <v>9947012</v>
      </c>
      <c r="G193" s="17">
        <f t="shared" ref="G193:S193" si="49">SUM(G194:G199)</f>
        <v>786150</v>
      </c>
      <c r="H193" s="17">
        <f t="shared" si="49"/>
        <v>750634</v>
      </c>
      <c r="I193" s="17">
        <f t="shared" si="49"/>
        <v>824259</v>
      </c>
      <c r="J193" s="17">
        <f t="shared" si="49"/>
        <v>592096</v>
      </c>
      <c r="K193" s="17">
        <f t="shared" si="49"/>
        <v>606137</v>
      </c>
      <c r="L193" s="17">
        <f t="shared" si="49"/>
        <v>876098</v>
      </c>
      <c r="M193" s="17">
        <f t="shared" si="49"/>
        <v>835375</v>
      </c>
      <c r="N193" s="17">
        <f t="shared" si="49"/>
        <v>1124297</v>
      </c>
      <c r="O193" s="17">
        <f t="shared" si="49"/>
        <v>1028931</v>
      </c>
      <c r="P193" s="17">
        <f t="shared" si="49"/>
        <v>971148</v>
      </c>
      <c r="Q193" s="17">
        <f t="shared" si="49"/>
        <v>824634</v>
      </c>
      <c r="R193" s="17">
        <f t="shared" si="49"/>
        <v>727253</v>
      </c>
      <c r="S193" s="17">
        <f t="shared" si="49"/>
        <v>9947012</v>
      </c>
      <c r="T193" s="72">
        <f t="shared" si="35"/>
        <v>0</v>
      </c>
    </row>
    <row r="194" spans="1:20" x14ac:dyDescent="0.25">
      <c r="A194" s="13"/>
      <c r="B194" s="29" t="s">
        <v>184</v>
      </c>
      <c r="C194" s="13"/>
      <c r="D194" s="46" t="s">
        <v>281</v>
      </c>
      <c r="E194" s="17">
        <v>2400000</v>
      </c>
      <c r="G194" s="15">
        <v>118136</v>
      </c>
      <c r="H194" s="15">
        <v>80631</v>
      </c>
      <c r="I194" s="15">
        <v>163574</v>
      </c>
      <c r="J194" s="15">
        <v>38370</v>
      </c>
      <c r="K194" s="15">
        <v>64512</v>
      </c>
      <c r="L194" s="30">
        <v>237934</v>
      </c>
      <c r="M194" s="30">
        <v>170186</v>
      </c>
      <c r="N194" s="30">
        <v>454742</v>
      </c>
      <c r="O194" s="30">
        <v>404894</v>
      </c>
      <c r="P194" s="30">
        <v>336328</v>
      </c>
      <c r="Q194" s="30">
        <v>193859</v>
      </c>
      <c r="R194" s="15">
        <v>136834</v>
      </c>
      <c r="S194" s="30">
        <f t="shared" si="33"/>
        <v>2400000</v>
      </c>
      <c r="T194" s="72">
        <f t="shared" si="35"/>
        <v>0</v>
      </c>
    </row>
    <row r="195" spans="1:20" x14ac:dyDescent="0.25">
      <c r="A195" s="13"/>
      <c r="B195" s="29" t="s">
        <v>185</v>
      </c>
      <c r="C195" s="13"/>
      <c r="D195" s="46" t="s">
        <v>282</v>
      </c>
      <c r="E195" s="17">
        <v>1700000</v>
      </c>
      <c r="G195" s="15">
        <v>180689</v>
      </c>
      <c r="H195" s="15">
        <v>182678</v>
      </c>
      <c r="I195" s="15">
        <v>173360</v>
      </c>
      <c r="J195" s="15">
        <v>66401</v>
      </c>
      <c r="K195" s="15">
        <v>54300</v>
      </c>
      <c r="L195" s="30">
        <v>150839</v>
      </c>
      <c r="M195" s="30">
        <v>177864</v>
      </c>
      <c r="N195" s="30">
        <v>182230</v>
      </c>
      <c r="O195" s="30">
        <v>136712</v>
      </c>
      <c r="P195" s="30">
        <v>147495</v>
      </c>
      <c r="Q195" s="30">
        <v>143490</v>
      </c>
      <c r="R195" s="15">
        <v>103942</v>
      </c>
      <c r="S195" s="30">
        <f t="shared" si="33"/>
        <v>1700000</v>
      </c>
      <c r="T195" s="72">
        <f t="shared" si="35"/>
        <v>0</v>
      </c>
    </row>
    <row r="196" spans="1:20" x14ac:dyDescent="0.25">
      <c r="A196" s="13"/>
      <c r="B196" s="29" t="s">
        <v>186</v>
      </c>
      <c r="C196" s="13"/>
      <c r="D196" s="46" t="s">
        <v>186</v>
      </c>
      <c r="E196" s="17">
        <v>5800000</v>
      </c>
      <c r="G196" s="15">
        <v>483400</v>
      </c>
      <c r="H196" s="15">
        <v>483400</v>
      </c>
      <c r="I196" s="15">
        <v>483400</v>
      </c>
      <c r="J196" s="15">
        <v>483400</v>
      </c>
      <c r="K196" s="15">
        <v>483400</v>
      </c>
      <c r="L196" s="15">
        <v>483400</v>
      </c>
      <c r="M196" s="15">
        <v>483400</v>
      </c>
      <c r="N196" s="15">
        <v>483400</v>
      </c>
      <c r="O196" s="15">
        <v>483400</v>
      </c>
      <c r="P196" s="15">
        <v>483400</v>
      </c>
      <c r="Q196" s="15">
        <v>483400</v>
      </c>
      <c r="R196" s="15">
        <v>482600</v>
      </c>
      <c r="S196" s="30">
        <f t="shared" si="33"/>
        <v>5800000</v>
      </c>
      <c r="T196" s="72">
        <f t="shared" si="35"/>
        <v>0</v>
      </c>
    </row>
    <row r="197" spans="1:20" x14ac:dyDescent="0.25">
      <c r="A197" s="13"/>
      <c r="B197" s="29" t="s">
        <v>187</v>
      </c>
      <c r="C197" s="13"/>
      <c r="D197" s="46" t="s">
        <v>187</v>
      </c>
      <c r="E197" s="17">
        <v>7000</v>
      </c>
      <c r="G197" s="15">
        <v>584</v>
      </c>
      <c r="H197" s="15">
        <v>584</v>
      </c>
      <c r="I197" s="15">
        <v>584</v>
      </c>
      <c r="J197" s="15">
        <v>584</v>
      </c>
      <c r="K197" s="15">
        <v>584</v>
      </c>
      <c r="L197" s="15">
        <v>584</v>
      </c>
      <c r="M197" s="15">
        <v>584</v>
      </c>
      <c r="N197" s="15">
        <v>584</v>
      </c>
      <c r="O197" s="15">
        <v>584</v>
      </c>
      <c r="P197" s="15">
        <v>584</v>
      </c>
      <c r="Q197" s="15">
        <v>584</v>
      </c>
      <c r="R197" s="15">
        <v>576</v>
      </c>
      <c r="S197" s="30">
        <f t="shared" si="33"/>
        <v>7000</v>
      </c>
      <c r="T197" s="72">
        <f t="shared" si="35"/>
        <v>0</v>
      </c>
    </row>
    <row r="198" spans="1:20" x14ac:dyDescent="0.25">
      <c r="A198" s="13"/>
      <c r="B198" s="29" t="s">
        <v>188</v>
      </c>
      <c r="C198" s="13"/>
      <c r="D198" s="46" t="s">
        <v>188</v>
      </c>
      <c r="E198" s="17">
        <v>12</v>
      </c>
      <c r="G198" s="15">
        <v>1</v>
      </c>
      <c r="H198" s="15">
        <v>1</v>
      </c>
      <c r="I198" s="15">
        <v>1</v>
      </c>
      <c r="J198" s="15">
        <v>1</v>
      </c>
      <c r="K198" s="15">
        <v>1</v>
      </c>
      <c r="L198" s="15">
        <v>1</v>
      </c>
      <c r="M198" s="15">
        <v>1</v>
      </c>
      <c r="N198" s="15">
        <v>1</v>
      </c>
      <c r="O198" s="15">
        <v>1</v>
      </c>
      <c r="P198" s="15">
        <v>1</v>
      </c>
      <c r="Q198" s="15">
        <v>1</v>
      </c>
      <c r="R198" s="15">
        <v>1</v>
      </c>
      <c r="S198" s="30">
        <f t="shared" si="33"/>
        <v>12</v>
      </c>
      <c r="T198" s="72">
        <f t="shared" si="35"/>
        <v>0</v>
      </c>
    </row>
    <row r="199" spans="1:20" ht="28.5" x14ac:dyDescent="0.25">
      <c r="A199" s="13"/>
      <c r="B199" s="29"/>
      <c r="C199" s="13"/>
      <c r="D199" s="46" t="s">
        <v>283</v>
      </c>
      <c r="E199" s="17">
        <v>40000</v>
      </c>
      <c r="G199" s="15">
        <v>3340</v>
      </c>
      <c r="H199" s="15">
        <v>3340</v>
      </c>
      <c r="I199" s="15">
        <v>3340</v>
      </c>
      <c r="J199" s="15">
        <v>3340</v>
      </c>
      <c r="K199" s="15">
        <v>3340</v>
      </c>
      <c r="L199" s="15">
        <v>3340</v>
      </c>
      <c r="M199" s="15">
        <v>3340</v>
      </c>
      <c r="N199" s="15">
        <v>3340</v>
      </c>
      <c r="O199" s="15">
        <v>3340</v>
      </c>
      <c r="P199" s="15">
        <v>3340</v>
      </c>
      <c r="Q199" s="15">
        <v>3300</v>
      </c>
      <c r="R199" s="15">
        <v>3300</v>
      </c>
      <c r="S199" s="30">
        <f t="shared" si="33"/>
        <v>40000</v>
      </c>
      <c r="T199" s="72">
        <f t="shared" si="35"/>
        <v>0</v>
      </c>
    </row>
    <row r="200" spans="1:20" x14ac:dyDescent="0.25">
      <c r="A200" s="13">
        <v>6102</v>
      </c>
      <c r="B200" s="14" t="s">
        <v>29</v>
      </c>
      <c r="C200" s="13">
        <v>6102</v>
      </c>
      <c r="D200" s="14" t="s">
        <v>29</v>
      </c>
      <c r="E200" s="17">
        <v>787000</v>
      </c>
      <c r="G200" s="15">
        <v>173087</v>
      </c>
      <c r="H200" s="15">
        <v>304212</v>
      </c>
      <c r="I200" s="15">
        <v>26453</v>
      </c>
      <c r="J200" s="15">
        <v>604</v>
      </c>
      <c r="K200" s="15">
        <v>36762</v>
      </c>
      <c r="L200" s="30">
        <v>19127</v>
      </c>
      <c r="M200" s="30">
        <v>44099</v>
      </c>
      <c r="N200" s="30">
        <v>4501</v>
      </c>
      <c r="O200" s="30">
        <v>44419</v>
      </c>
      <c r="P200" s="30">
        <v>60088</v>
      </c>
      <c r="Q200" s="30">
        <v>15034</v>
      </c>
      <c r="R200" s="30">
        <v>58614</v>
      </c>
      <c r="S200" s="30">
        <f t="shared" ref="S200:S263" si="50">SUM(G200:R200)</f>
        <v>787000</v>
      </c>
      <c r="T200" s="72">
        <f t="shared" si="35"/>
        <v>0</v>
      </c>
    </row>
    <row r="201" spans="1:20" x14ac:dyDescent="0.25">
      <c r="A201" s="13">
        <v>6104</v>
      </c>
      <c r="B201" s="14" t="s">
        <v>189</v>
      </c>
      <c r="C201" s="13">
        <v>6104</v>
      </c>
      <c r="D201" s="14" t="s">
        <v>189</v>
      </c>
      <c r="E201" s="17">
        <f>+E202+E203</f>
        <v>377157</v>
      </c>
      <c r="G201" s="17">
        <f t="shared" ref="G201:S201" si="51">+G202+G203</f>
        <v>31437</v>
      </c>
      <c r="H201" s="17">
        <f t="shared" si="51"/>
        <v>31437</v>
      </c>
      <c r="I201" s="17">
        <f t="shared" si="51"/>
        <v>31437</v>
      </c>
      <c r="J201" s="17">
        <f t="shared" si="51"/>
        <v>31437</v>
      </c>
      <c r="K201" s="17">
        <f t="shared" si="51"/>
        <v>31437</v>
      </c>
      <c r="L201" s="17">
        <f t="shared" si="51"/>
        <v>31437</v>
      </c>
      <c r="M201" s="17">
        <f t="shared" si="51"/>
        <v>31437</v>
      </c>
      <c r="N201" s="17">
        <f t="shared" si="51"/>
        <v>31427</v>
      </c>
      <c r="O201" s="17">
        <f t="shared" si="51"/>
        <v>31417</v>
      </c>
      <c r="P201" s="17">
        <f t="shared" si="51"/>
        <v>31417</v>
      </c>
      <c r="Q201" s="17">
        <f t="shared" si="51"/>
        <v>31417</v>
      </c>
      <c r="R201" s="17">
        <f t="shared" si="51"/>
        <v>31420</v>
      </c>
      <c r="S201" s="17">
        <f t="shared" si="51"/>
        <v>377157</v>
      </c>
      <c r="T201" s="72">
        <f t="shared" si="35"/>
        <v>0</v>
      </c>
    </row>
    <row r="202" spans="1:20" x14ac:dyDescent="0.25">
      <c r="A202" s="13" t="s">
        <v>20</v>
      </c>
      <c r="B202" s="14" t="s">
        <v>190</v>
      </c>
      <c r="C202" s="13" t="s">
        <v>20</v>
      </c>
      <c r="D202" s="14" t="s">
        <v>190</v>
      </c>
      <c r="E202" s="17">
        <v>270</v>
      </c>
      <c r="G202" s="15">
        <v>30</v>
      </c>
      <c r="H202" s="15">
        <v>30</v>
      </c>
      <c r="I202" s="15">
        <v>30</v>
      </c>
      <c r="J202" s="15">
        <v>30</v>
      </c>
      <c r="K202" s="15">
        <v>30</v>
      </c>
      <c r="L202" s="30">
        <v>30</v>
      </c>
      <c r="M202" s="30">
        <v>30</v>
      </c>
      <c r="N202" s="30">
        <v>20</v>
      </c>
      <c r="O202" s="30">
        <v>10</v>
      </c>
      <c r="P202" s="30">
        <v>10</v>
      </c>
      <c r="Q202" s="30">
        <v>10</v>
      </c>
      <c r="R202" s="30">
        <v>10</v>
      </c>
      <c r="S202" s="30">
        <f t="shared" si="50"/>
        <v>270</v>
      </c>
      <c r="T202" s="72">
        <f t="shared" ref="T202:T265" si="52">S202-E202</f>
        <v>0</v>
      </c>
    </row>
    <row r="203" spans="1:20" x14ac:dyDescent="0.25">
      <c r="A203" s="13" t="s">
        <v>20</v>
      </c>
      <c r="B203" s="14" t="s">
        <v>191</v>
      </c>
      <c r="C203" s="13" t="s">
        <v>20</v>
      </c>
      <c r="D203" s="14" t="s">
        <v>191</v>
      </c>
      <c r="E203" s="17">
        <v>376887</v>
      </c>
      <c r="G203" s="15">
        <v>31407</v>
      </c>
      <c r="H203" s="15">
        <v>31407</v>
      </c>
      <c r="I203" s="15">
        <v>31407</v>
      </c>
      <c r="J203" s="15">
        <v>31407</v>
      </c>
      <c r="K203" s="15">
        <v>31407</v>
      </c>
      <c r="L203" s="15">
        <v>31407</v>
      </c>
      <c r="M203" s="15">
        <v>31407</v>
      </c>
      <c r="N203" s="15">
        <v>31407</v>
      </c>
      <c r="O203" s="15">
        <v>31407</v>
      </c>
      <c r="P203" s="15">
        <v>31407</v>
      </c>
      <c r="Q203" s="15">
        <v>31407</v>
      </c>
      <c r="R203" s="15">
        <v>31410</v>
      </c>
      <c r="S203" s="30">
        <f t="shared" si="50"/>
        <v>376887</v>
      </c>
      <c r="T203" s="72">
        <f t="shared" si="52"/>
        <v>0</v>
      </c>
    </row>
    <row r="204" spans="1:20" x14ac:dyDescent="0.25">
      <c r="A204" s="13">
        <v>6105</v>
      </c>
      <c r="B204" s="14" t="s">
        <v>192</v>
      </c>
      <c r="C204" s="13">
        <v>6105</v>
      </c>
      <c r="D204" s="14" t="s">
        <v>192</v>
      </c>
      <c r="E204" s="17">
        <v>2150000</v>
      </c>
      <c r="G204" s="15">
        <v>454539</v>
      </c>
      <c r="H204" s="15">
        <v>194106</v>
      </c>
      <c r="I204" s="15">
        <v>172204</v>
      </c>
      <c r="J204" s="15">
        <v>58094</v>
      </c>
      <c r="K204" s="15">
        <v>59641</v>
      </c>
      <c r="L204" s="30">
        <v>62614</v>
      </c>
      <c r="M204" s="30">
        <v>69531</v>
      </c>
      <c r="N204" s="30">
        <v>80151</v>
      </c>
      <c r="O204" s="30">
        <v>102871</v>
      </c>
      <c r="P204" s="30">
        <v>107756</v>
      </c>
      <c r="Q204" s="30">
        <v>123713</v>
      </c>
      <c r="R204" s="30">
        <v>664780</v>
      </c>
      <c r="S204" s="30">
        <f t="shared" si="50"/>
        <v>2150000</v>
      </c>
      <c r="T204" s="72">
        <f t="shared" si="52"/>
        <v>0</v>
      </c>
    </row>
    <row r="205" spans="1:20" x14ac:dyDescent="0.25">
      <c r="A205" s="13">
        <v>6106</v>
      </c>
      <c r="B205" s="14" t="s">
        <v>193</v>
      </c>
      <c r="C205" s="13">
        <v>6106</v>
      </c>
      <c r="D205" s="14" t="s">
        <v>193</v>
      </c>
      <c r="E205" s="17">
        <v>12</v>
      </c>
      <c r="G205" s="15">
        <v>1</v>
      </c>
      <c r="H205" s="15">
        <v>1</v>
      </c>
      <c r="I205" s="15">
        <v>1</v>
      </c>
      <c r="J205" s="15">
        <v>1</v>
      </c>
      <c r="K205" s="15">
        <v>1</v>
      </c>
      <c r="L205" s="15">
        <v>1</v>
      </c>
      <c r="M205" s="15">
        <v>1</v>
      </c>
      <c r="N205" s="15">
        <v>1</v>
      </c>
      <c r="O205" s="15">
        <v>1</v>
      </c>
      <c r="P205" s="15">
        <v>1</v>
      </c>
      <c r="Q205" s="15">
        <v>1</v>
      </c>
      <c r="R205" s="15">
        <v>1</v>
      </c>
      <c r="S205" s="15">
        <f t="shared" si="50"/>
        <v>12</v>
      </c>
      <c r="T205" s="70">
        <f t="shared" si="52"/>
        <v>0</v>
      </c>
    </row>
    <row r="206" spans="1:20" x14ac:dyDescent="0.25">
      <c r="A206" s="13">
        <v>6107</v>
      </c>
      <c r="B206" s="14" t="s">
        <v>37</v>
      </c>
      <c r="C206" s="13">
        <v>6107</v>
      </c>
      <c r="D206" s="14" t="s">
        <v>37</v>
      </c>
      <c r="E206" s="17">
        <v>286011.77</v>
      </c>
      <c r="G206" s="15">
        <v>13870</v>
      </c>
      <c r="H206" s="15">
        <v>100857</v>
      </c>
      <c r="I206" s="15">
        <v>33190</v>
      </c>
      <c r="J206" s="15">
        <v>5000</v>
      </c>
      <c r="K206" s="15">
        <v>13462</v>
      </c>
      <c r="L206" s="15">
        <v>11635</v>
      </c>
      <c r="M206" s="15">
        <v>19231</v>
      </c>
      <c r="N206" s="15">
        <v>6000</v>
      </c>
      <c r="O206" s="15">
        <v>20582</v>
      </c>
      <c r="P206" s="15">
        <v>34673</v>
      </c>
      <c r="Q206" s="15">
        <v>10470</v>
      </c>
      <c r="R206" s="15">
        <v>17041.77</v>
      </c>
      <c r="S206" s="15">
        <f t="shared" si="50"/>
        <v>286011.77</v>
      </c>
      <c r="T206" s="70">
        <f t="shared" si="52"/>
        <v>0</v>
      </c>
    </row>
    <row r="207" spans="1:20" x14ac:dyDescent="0.25">
      <c r="A207" s="13">
        <v>6108</v>
      </c>
      <c r="B207" s="14" t="s">
        <v>35</v>
      </c>
      <c r="C207" s="13">
        <v>6108</v>
      </c>
      <c r="D207" s="14" t="s">
        <v>35</v>
      </c>
      <c r="E207" s="17">
        <v>12</v>
      </c>
      <c r="G207" s="15">
        <v>1</v>
      </c>
      <c r="H207" s="15">
        <v>1</v>
      </c>
      <c r="I207" s="15">
        <v>1</v>
      </c>
      <c r="J207" s="15">
        <v>1</v>
      </c>
      <c r="K207" s="15">
        <v>1</v>
      </c>
      <c r="L207" s="15">
        <v>1</v>
      </c>
      <c r="M207" s="15">
        <v>1</v>
      </c>
      <c r="N207" s="15">
        <v>1</v>
      </c>
      <c r="O207" s="15">
        <v>1</v>
      </c>
      <c r="P207" s="15">
        <v>1</v>
      </c>
      <c r="Q207" s="15">
        <v>1</v>
      </c>
      <c r="R207" s="15">
        <v>1</v>
      </c>
      <c r="S207" s="15">
        <f t="shared" si="50"/>
        <v>12</v>
      </c>
      <c r="T207" s="70">
        <f t="shared" si="52"/>
        <v>0</v>
      </c>
    </row>
    <row r="208" spans="1:20" x14ac:dyDescent="0.25">
      <c r="A208" s="13">
        <v>6110</v>
      </c>
      <c r="B208" s="14" t="s">
        <v>194</v>
      </c>
      <c r="C208" s="13">
        <v>6110</v>
      </c>
      <c r="D208" s="14" t="s">
        <v>194</v>
      </c>
      <c r="E208" s="17">
        <v>12</v>
      </c>
      <c r="G208" s="15">
        <v>1</v>
      </c>
      <c r="H208" s="15">
        <v>1</v>
      </c>
      <c r="I208" s="15">
        <v>1</v>
      </c>
      <c r="J208" s="15">
        <v>1</v>
      </c>
      <c r="K208" s="15">
        <v>1</v>
      </c>
      <c r="L208" s="15">
        <v>1</v>
      </c>
      <c r="M208" s="15">
        <v>1</v>
      </c>
      <c r="N208" s="15">
        <v>1</v>
      </c>
      <c r="O208" s="15">
        <v>1</v>
      </c>
      <c r="P208" s="15">
        <v>1</v>
      </c>
      <c r="Q208" s="15">
        <v>1</v>
      </c>
      <c r="R208" s="15">
        <v>1</v>
      </c>
      <c r="S208" s="15">
        <f t="shared" si="50"/>
        <v>12</v>
      </c>
      <c r="T208" s="70">
        <f t="shared" si="52"/>
        <v>0</v>
      </c>
    </row>
    <row r="209" spans="1:20" x14ac:dyDescent="0.25">
      <c r="A209" s="13">
        <v>6111</v>
      </c>
      <c r="B209" s="14" t="s">
        <v>195</v>
      </c>
      <c r="C209" s="13">
        <v>6111</v>
      </c>
      <c r="D209" s="14" t="s">
        <v>195</v>
      </c>
      <c r="E209" s="17">
        <v>9605100</v>
      </c>
      <c r="G209" s="15">
        <v>3885401</v>
      </c>
      <c r="H209" s="15">
        <v>2129484</v>
      </c>
      <c r="I209" s="15">
        <v>504531</v>
      </c>
      <c r="J209" s="15">
        <v>265254</v>
      </c>
      <c r="K209" s="15">
        <v>526704</v>
      </c>
      <c r="L209" s="15">
        <v>199924</v>
      </c>
      <c r="M209" s="15">
        <v>506613</v>
      </c>
      <c r="N209" s="15">
        <v>130194</v>
      </c>
      <c r="O209" s="15">
        <v>480117</v>
      </c>
      <c r="P209" s="15">
        <v>528356</v>
      </c>
      <c r="Q209" s="15">
        <v>340469</v>
      </c>
      <c r="R209" s="30">
        <v>108053</v>
      </c>
      <c r="S209" s="15">
        <f t="shared" si="50"/>
        <v>9605100</v>
      </c>
      <c r="T209" s="70">
        <f t="shared" si="52"/>
        <v>0</v>
      </c>
    </row>
    <row r="210" spans="1:20" x14ac:dyDescent="0.25">
      <c r="A210" s="13">
        <v>6112</v>
      </c>
      <c r="B210" s="14" t="s">
        <v>196</v>
      </c>
      <c r="C210" s="13">
        <v>6112</v>
      </c>
      <c r="D210" s="14" t="s">
        <v>196</v>
      </c>
      <c r="E210" s="17">
        <v>30000</v>
      </c>
      <c r="G210" s="15">
        <v>2500</v>
      </c>
      <c r="H210" s="15">
        <v>2500</v>
      </c>
      <c r="I210" s="15">
        <v>2500</v>
      </c>
      <c r="J210" s="15">
        <v>2500</v>
      </c>
      <c r="K210" s="15">
        <v>2500</v>
      </c>
      <c r="L210" s="15">
        <v>2500</v>
      </c>
      <c r="M210" s="15">
        <v>2500</v>
      </c>
      <c r="N210" s="15">
        <v>2500</v>
      </c>
      <c r="O210" s="15">
        <v>2500</v>
      </c>
      <c r="P210" s="15">
        <v>2500</v>
      </c>
      <c r="Q210" s="15">
        <v>2500</v>
      </c>
      <c r="R210" s="15">
        <v>2500</v>
      </c>
      <c r="S210" s="15">
        <f t="shared" si="50"/>
        <v>30000</v>
      </c>
      <c r="T210" s="70">
        <f t="shared" si="52"/>
        <v>0</v>
      </c>
    </row>
    <row r="211" spans="1:20" x14ac:dyDescent="0.25">
      <c r="A211" s="13">
        <v>6114</v>
      </c>
      <c r="B211" s="14" t="s">
        <v>197</v>
      </c>
      <c r="C211" s="13">
        <v>6114</v>
      </c>
      <c r="D211" s="14" t="s">
        <v>197</v>
      </c>
      <c r="E211" s="17">
        <f>+E212+E213+E214</f>
        <v>2171734</v>
      </c>
      <c r="G211" s="17">
        <f t="shared" ref="G211:S211" si="53">+G212+G213+G214</f>
        <v>410538</v>
      </c>
      <c r="H211" s="17">
        <f t="shared" si="53"/>
        <v>497964</v>
      </c>
      <c r="I211" s="17">
        <f t="shared" si="53"/>
        <v>217618</v>
      </c>
      <c r="J211" s="17">
        <f t="shared" si="53"/>
        <v>212851</v>
      </c>
      <c r="K211" s="17">
        <f t="shared" si="53"/>
        <v>86236</v>
      </c>
      <c r="L211" s="17">
        <f t="shared" si="53"/>
        <v>102581</v>
      </c>
      <c r="M211" s="17">
        <f t="shared" si="53"/>
        <v>109485</v>
      </c>
      <c r="N211" s="17">
        <f t="shared" si="53"/>
        <v>114687</v>
      </c>
      <c r="O211" s="17">
        <f t="shared" si="53"/>
        <v>104882</v>
      </c>
      <c r="P211" s="17">
        <f t="shared" si="53"/>
        <v>106326</v>
      </c>
      <c r="Q211" s="17">
        <f t="shared" si="53"/>
        <v>104412</v>
      </c>
      <c r="R211" s="17">
        <f t="shared" si="53"/>
        <v>104154</v>
      </c>
      <c r="S211" s="17">
        <f t="shared" si="53"/>
        <v>2171734</v>
      </c>
      <c r="T211" s="70">
        <f t="shared" si="52"/>
        <v>0</v>
      </c>
    </row>
    <row r="212" spans="1:20" x14ac:dyDescent="0.25">
      <c r="A212" s="13" t="s">
        <v>20</v>
      </c>
      <c r="B212" s="14" t="s">
        <v>198</v>
      </c>
      <c r="C212" s="13" t="s">
        <v>20</v>
      </c>
      <c r="D212" s="14" t="s">
        <v>198</v>
      </c>
      <c r="E212" s="17">
        <v>2171710</v>
      </c>
      <c r="F212" s="50"/>
      <c r="G212" s="15">
        <v>410536</v>
      </c>
      <c r="H212" s="15">
        <v>497962</v>
      </c>
      <c r="I212" s="15">
        <v>217616</v>
      </c>
      <c r="J212" s="15">
        <v>212849</v>
      </c>
      <c r="K212" s="15">
        <v>86234</v>
      </c>
      <c r="L212" s="15">
        <v>102579</v>
      </c>
      <c r="M212" s="15">
        <v>109483</v>
      </c>
      <c r="N212" s="15">
        <v>114685</v>
      </c>
      <c r="O212" s="15">
        <v>104880</v>
      </c>
      <c r="P212" s="15">
        <v>106324</v>
      </c>
      <c r="Q212" s="15">
        <v>104410</v>
      </c>
      <c r="R212" s="15">
        <v>104152</v>
      </c>
      <c r="S212" s="15">
        <f t="shared" si="50"/>
        <v>2171710</v>
      </c>
      <c r="T212" s="70">
        <f t="shared" si="52"/>
        <v>0</v>
      </c>
    </row>
    <row r="213" spans="1:20" x14ac:dyDescent="0.25">
      <c r="A213" s="13" t="s">
        <v>20</v>
      </c>
      <c r="B213" s="14" t="s">
        <v>199</v>
      </c>
      <c r="C213" s="13" t="s">
        <v>20</v>
      </c>
      <c r="D213" s="14" t="s">
        <v>199</v>
      </c>
      <c r="E213" s="17">
        <v>12</v>
      </c>
      <c r="F213" s="50"/>
      <c r="G213" s="15">
        <v>1</v>
      </c>
      <c r="H213" s="15">
        <v>1</v>
      </c>
      <c r="I213" s="15">
        <v>1</v>
      </c>
      <c r="J213" s="15">
        <v>1</v>
      </c>
      <c r="K213" s="15">
        <v>1</v>
      </c>
      <c r="L213" s="15">
        <v>1</v>
      </c>
      <c r="M213" s="15">
        <v>1</v>
      </c>
      <c r="N213" s="15">
        <v>1</v>
      </c>
      <c r="O213" s="15">
        <v>1</v>
      </c>
      <c r="P213" s="15">
        <v>1</v>
      </c>
      <c r="Q213" s="15">
        <v>1</v>
      </c>
      <c r="R213" s="15">
        <v>1</v>
      </c>
      <c r="S213" s="15">
        <f t="shared" si="50"/>
        <v>12</v>
      </c>
      <c r="T213" s="70">
        <f t="shared" si="52"/>
        <v>0</v>
      </c>
    </row>
    <row r="214" spans="1:20" x14ac:dyDescent="0.25">
      <c r="A214" s="13" t="s">
        <v>20</v>
      </c>
      <c r="B214" s="14" t="s">
        <v>200</v>
      </c>
      <c r="C214" s="13" t="s">
        <v>20</v>
      </c>
      <c r="D214" s="14" t="s">
        <v>200</v>
      </c>
      <c r="E214" s="17">
        <v>12</v>
      </c>
      <c r="F214" s="50"/>
      <c r="G214" s="15">
        <v>1</v>
      </c>
      <c r="H214" s="15">
        <v>1</v>
      </c>
      <c r="I214" s="15">
        <v>1</v>
      </c>
      <c r="J214" s="15">
        <v>1</v>
      </c>
      <c r="K214" s="15">
        <v>1</v>
      </c>
      <c r="L214" s="15">
        <v>1</v>
      </c>
      <c r="M214" s="15">
        <v>1</v>
      </c>
      <c r="N214" s="15">
        <v>1</v>
      </c>
      <c r="O214" s="15">
        <v>1</v>
      </c>
      <c r="P214" s="15">
        <v>1</v>
      </c>
      <c r="Q214" s="15">
        <v>1</v>
      </c>
      <c r="R214" s="15">
        <v>1</v>
      </c>
      <c r="S214" s="15">
        <f t="shared" si="50"/>
        <v>12</v>
      </c>
      <c r="T214" s="70">
        <f t="shared" si="52"/>
        <v>0</v>
      </c>
    </row>
    <row r="215" spans="1:20" x14ac:dyDescent="0.25">
      <c r="A215" s="10">
        <v>6200</v>
      </c>
      <c r="B215" s="11" t="s">
        <v>201</v>
      </c>
      <c r="C215" s="10">
        <v>6200</v>
      </c>
      <c r="D215" s="11" t="s">
        <v>201</v>
      </c>
      <c r="E215" s="41">
        <f>SUM(E216:E219)</f>
        <v>825507.02</v>
      </c>
      <c r="G215" s="41">
        <f t="shared" ref="G215:S215" si="54">SUM(G216:G219)</f>
        <v>44016</v>
      </c>
      <c r="H215" s="41">
        <f t="shared" si="54"/>
        <v>26018</v>
      </c>
      <c r="I215" s="41">
        <f t="shared" si="54"/>
        <v>51602</v>
      </c>
      <c r="J215" s="41">
        <f t="shared" si="54"/>
        <v>19389</v>
      </c>
      <c r="K215" s="41">
        <f t="shared" si="54"/>
        <v>20121</v>
      </c>
      <c r="L215" s="41">
        <f t="shared" si="54"/>
        <v>19740</v>
      </c>
      <c r="M215" s="41">
        <f t="shared" si="54"/>
        <v>21361</v>
      </c>
      <c r="N215" s="41">
        <f t="shared" si="54"/>
        <v>28714</v>
      </c>
      <c r="O215" s="41">
        <f t="shared" si="54"/>
        <v>32182</v>
      </c>
      <c r="P215" s="41">
        <f t="shared" si="54"/>
        <v>27590</v>
      </c>
      <c r="Q215" s="41">
        <f t="shared" si="54"/>
        <v>59363</v>
      </c>
      <c r="R215" s="41">
        <f t="shared" si="54"/>
        <v>475411.02</v>
      </c>
      <c r="S215" s="41">
        <f t="shared" si="54"/>
        <v>825507.02</v>
      </c>
      <c r="T215" s="69">
        <f t="shared" si="52"/>
        <v>0</v>
      </c>
    </row>
    <row r="216" spans="1:20" x14ac:dyDescent="0.25">
      <c r="A216" s="13">
        <v>6201</v>
      </c>
      <c r="B216" s="14" t="s">
        <v>202</v>
      </c>
      <c r="C216" s="13">
        <v>6201</v>
      </c>
      <c r="D216" s="14" t="s">
        <v>202</v>
      </c>
      <c r="E216" s="17">
        <v>12</v>
      </c>
      <c r="G216" s="15">
        <v>1</v>
      </c>
      <c r="H216" s="15">
        <v>1</v>
      </c>
      <c r="I216" s="15">
        <v>1</v>
      </c>
      <c r="J216" s="15">
        <v>1</v>
      </c>
      <c r="K216" s="15">
        <v>1</v>
      </c>
      <c r="L216" s="15">
        <v>1</v>
      </c>
      <c r="M216" s="15">
        <v>1</v>
      </c>
      <c r="N216" s="15">
        <v>1</v>
      </c>
      <c r="O216" s="15">
        <v>1</v>
      </c>
      <c r="P216" s="15">
        <v>1</v>
      </c>
      <c r="Q216" s="15">
        <v>1</v>
      </c>
      <c r="R216" s="15">
        <v>1</v>
      </c>
      <c r="S216" s="15">
        <f t="shared" si="50"/>
        <v>12</v>
      </c>
      <c r="T216" s="70">
        <f t="shared" si="52"/>
        <v>0</v>
      </c>
    </row>
    <row r="217" spans="1:20" ht="28.5" x14ac:dyDescent="0.25">
      <c r="A217" s="13"/>
      <c r="B217" s="14"/>
      <c r="C217" s="13">
        <v>6202</v>
      </c>
      <c r="D217" s="14" t="s">
        <v>162</v>
      </c>
      <c r="E217" s="17">
        <v>223152</v>
      </c>
      <c r="G217" s="15">
        <v>18596</v>
      </c>
      <c r="H217" s="15">
        <v>18596</v>
      </c>
      <c r="I217" s="15">
        <v>18596</v>
      </c>
      <c r="J217" s="15">
        <v>18596</v>
      </c>
      <c r="K217" s="15">
        <v>18596</v>
      </c>
      <c r="L217" s="15">
        <v>18596</v>
      </c>
      <c r="M217" s="15">
        <v>18596</v>
      </c>
      <c r="N217" s="15">
        <v>18596</v>
      </c>
      <c r="O217" s="15">
        <v>18596</v>
      </c>
      <c r="P217" s="15">
        <v>18596</v>
      </c>
      <c r="Q217" s="15">
        <v>18596</v>
      </c>
      <c r="R217" s="15">
        <v>18596</v>
      </c>
      <c r="S217" s="15">
        <f t="shared" si="50"/>
        <v>223152</v>
      </c>
      <c r="T217" s="70">
        <f t="shared" si="52"/>
        <v>0</v>
      </c>
    </row>
    <row r="218" spans="1:20" ht="28.5" x14ac:dyDescent="0.25">
      <c r="A218" s="13"/>
      <c r="B218" s="14"/>
      <c r="C218" s="13">
        <v>6203</v>
      </c>
      <c r="D218" s="14" t="s">
        <v>301</v>
      </c>
      <c r="E218" s="17">
        <v>602331.02</v>
      </c>
      <c r="G218" s="15">
        <v>25418</v>
      </c>
      <c r="H218" s="15">
        <v>7420</v>
      </c>
      <c r="I218" s="15">
        <v>33004</v>
      </c>
      <c r="J218" s="15">
        <v>791</v>
      </c>
      <c r="K218" s="15">
        <v>1523</v>
      </c>
      <c r="L218" s="15">
        <v>1142</v>
      </c>
      <c r="M218" s="15">
        <v>2763</v>
      </c>
      <c r="N218" s="15">
        <v>10116</v>
      </c>
      <c r="O218" s="15">
        <v>13584</v>
      </c>
      <c r="P218" s="15">
        <v>8992</v>
      </c>
      <c r="Q218" s="15">
        <v>40765</v>
      </c>
      <c r="R218" s="15">
        <v>456813.02</v>
      </c>
      <c r="S218" s="15">
        <f t="shared" si="50"/>
        <v>602331.02</v>
      </c>
      <c r="T218" s="70">
        <f t="shared" si="52"/>
        <v>0</v>
      </c>
    </row>
    <row r="219" spans="1:20" ht="28.5" x14ac:dyDescent="0.25">
      <c r="A219" s="13"/>
      <c r="B219" s="14"/>
      <c r="C219" s="13">
        <v>6204</v>
      </c>
      <c r="D219" s="14" t="s">
        <v>161</v>
      </c>
      <c r="E219" s="17">
        <v>12</v>
      </c>
      <c r="G219" s="15">
        <v>1</v>
      </c>
      <c r="H219" s="15">
        <v>1</v>
      </c>
      <c r="I219" s="15">
        <v>1</v>
      </c>
      <c r="J219" s="15">
        <v>1</v>
      </c>
      <c r="K219" s="15">
        <v>1</v>
      </c>
      <c r="L219" s="15">
        <v>1</v>
      </c>
      <c r="M219" s="15">
        <v>1</v>
      </c>
      <c r="N219" s="15">
        <v>1</v>
      </c>
      <c r="O219" s="15">
        <v>1</v>
      </c>
      <c r="P219" s="15">
        <v>1</v>
      </c>
      <c r="Q219" s="15">
        <v>1</v>
      </c>
      <c r="R219" s="15">
        <v>1</v>
      </c>
      <c r="S219" s="15">
        <f t="shared" si="50"/>
        <v>12</v>
      </c>
      <c r="T219" s="70">
        <f t="shared" si="52"/>
        <v>0</v>
      </c>
    </row>
    <row r="220" spans="1:20" ht="30" x14ac:dyDescent="0.25">
      <c r="A220" s="18">
        <v>7000</v>
      </c>
      <c r="B220" s="19" t="s">
        <v>203</v>
      </c>
      <c r="C220" s="18">
        <v>7000</v>
      </c>
      <c r="D220" s="19" t="s">
        <v>203</v>
      </c>
      <c r="E220" s="40">
        <f>+E221</f>
        <v>71017640.620000005</v>
      </c>
      <c r="G220" s="40">
        <f t="shared" ref="G220:S220" si="55">+G221</f>
        <v>5918135</v>
      </c>
      <c r="H220" s="40">
        <f t="shared" si="55"/>
        <v>5918135</v>
      </c>
      <c r="I220" s="40">
        <f t="shared" si="55"/>
        <v>5918135</v>
      </c>
      <c r="J220" s="40">
        <f t="shared" si="55"/>
        <v>5918135</v>
      </c>
      <c r="K220" s="40">
        <f t="shared" si="55"/>
        <v>5918135</v>
      </c>
      <c r="L220" s="40">
        <f t="shared" si="55"/>
        <v>5918135</v>
      </c>
      <c r="M220" s="40">
        <f t="shared" si="55"/>
        <v>5918135</v>
      </c>
      <c r="N220" s="40">
        <f t="shared" si="55"/>
        <v>5918135</v>
      </c>
      <c r="O220" s="40">
        <f t="shared" si="55"/>
        <v>5918135</v>
      </c>
      <c r="P220" s="40">
        <f t="shared" si="55"/>
        <v>5918135</v>
      </c>
      <c r="Q220" s="40">
        <f t="shared" si="55"/>
        <v>5918135</v>
      </c>
      <c r="R220" s="40">
        <f t="shared" si="55"/>
        <v>5918155.6200000001</v>
      </c>
      <c r="S220" s="40">
        <f t="shared" si="55"/>
        <v>71017640.620000005</v>
      </c>
      <c r="T220" s="70">
        <f t="shared" si="52"/>
        <v>0</v>
      </c>
    </row>
    <row r="221" spans="1:20" ht="30" x14ac:dyDescent="0.25">
      <c r="A221" s="10">
        <v>7200</v>
      </c>
      <c r="B221" s="11" t="s">
        <v>204</v>
      </c>
      <c r="C221" s="10">
        <v>7200</v>
      </c>
      <c r="D221" s="11" t="s">
        <v>204</v>
      </c>
      <c r="E221" s="41">
        <f>SUM(E222:E230)</f>
        <v>71017640.620000005</v>
      </c>
      <c r="G221" s="41">
        <f t="shared" ref="G221:S221" si="56">SUM(G222:G230)</f>
        <v>5918135</v>
      </c>
      <c r="H221" s="41">
        <f t="shared" si="56"/>
        <v>5918135</v>
      </c>
      <c r="I221" s="41">
        <f t="shared" si="56"/>
        <v>5918135</v>
      </c>
      <c r="J221" s="41">
        <f t="shared" si="56"/>
        <v>5918135</v>
      </c>
      <c r="K221" s="41">
        <f t="shared" si="56"/>
        <v>5918135</v>
      </c>
      <c r="L221" s="41">
        <f t="shared" si="56"/>
        <v>5918135</v>
      </c>
      <c r="M221" s="41">
        <f t="shared" si="56"/>
        <v>5918135</v>
      </c>
      <c r="N221" s="41">
        <f t="shared" si="56"/>
        <v>5918135</v>
      </c>
      <c r="O221" s="41">
        <f t="shared" si="56"/>
        <v>5918135</v>
      </c>
      <c r="P221" s="41">
        <f t="shared" si="56"/>
        <v>5918135</v>
      </c>
      <c r="Q221" s="41">
        <f t="shared" si="56"/>
        <v>5918135</v>
      </c>
      <c r="R221" s="41">
        <f t="shared" si="56"/>
        <v>5918155.6200000001</v>
      </c>
      <c r="S221" s="41">
        <f t="shared" si="56"/>
        <v>71017640.620000005</v>
      </c>
      <c r="T221" s="70">
        <f t="shared" si="52"/>
        <v>0</v>
      </c>
    </row>
    <row r="222" spans="1:20" x14ac:dyDescent="0.25">
      <c r="A222" s="13">
        <v>7202</v>
      </c>
      <c r="B222" s="14" t="s">
        <v>205</v>
      </c>
      <c r="C222" s="13">
        <v>7202</v>
      </c>
      <c r="D222" s="14" t="s">
        <v>205</v>
      </c>
      <c r="E222" s="17">
        <v>27987000</v>
      </c>
      <c r="G222" s="15">
        <v>2332250</v>
      </c>
      <c r="H222" s="15">
        <v>2332250</v>
      </c>
      <c r="I222" s="15">
        <v>2332250</v>
      </c>
      <c r="J222" s="15">
        <v>2332250</v>
      </c>
      <c r="K222" s="15">
        <v>2332250</v>
      </c>
      <c r="L222" s="15">
        <v>2332250</v>
      </c>
      <c r="M222" s="15">
        <v>2332250</v>
      </c>
      <c r="N222" s="15">
        <v>2332250</v>
      </c>
      <c r="O222" s="15">
        <v>2332250</v>
      </c>
      <c r="P222" s="15">
        <v>2332250</v>
      </c>
      <c r="Q222" s="15">
        <v>2332250</v>
      </c>
      <c r="R222" s="15">
        <v>2332250</v>
      </c>
      <c r="S222" s="15">
        <f t="shared" si="50"/>
        <v>27987000</v>
      </c>
      <c r="T222" s="70">
        <f t="shared" si="52"/>
        <v>0</v>
      </c>
    </row>
    <row r="223" spans="1:20" x14ac:dyDescent="0.25">
      <c r="A223" s="13">
        <v>7204</v>
      </c>
      <c r="B223" s="14" t="s">
        <v>206</v>
      </c>
      <c r="C223" s="13">
        <v>7204</v>
      </c>
      <c r="D223" s="14" t="s">
        <v>206</v>
      </c>
      <c r="E223" s="17">
        <v>2865926.97</v>
      </c>
      <c r="G223" s="15">
        <v>238827</v>
      </c>
      <c r="H223" s="15">
        <v>238827</v>
      </c>
      <c r="I223" s="15">
        <v>238827</v>
      </c>
      <c r="J223" s="15">
        <v>238827</v>
      </c>
      <c r="K223" s="15">
        <v>238827</v>
      </c>
      <c r="L223" s="15">
        <v>238827</v>
      </c>
      <c r="M223" s="15">
        <v>238827</v>
      </c>
      <c r="N223" s="15">
        <v>238827</v>
      </c>
      <c r="O223" s="15">
        <v>238827</v>
      </c>
      <c r="P223" s="15">
        <v>238827</v>
      </c>
      <c r="Q223" s="15">
        <v>238827</v>
      </c>
      <c r="R223" s="15">
        <v>238829.97</v>
      </c>
      <c r="S223" s="15">
        <f t="shared" si="50"/>
        <v>2865926.97</v>
      </c>
      <c r="T223" s="70">
        <f t="shared" si="52"/>
        <v>0</v>
      </c>
    </row>
    <row r="224" spans="1:20" ht="28.5" x14ac:dyDescent="0.25">
      <c r="A224" s="13">
        <v>7206</v>
      </c>
      <c r="B224" s="14" t="s">
        <v>207</v>
      </c>
      <c r="C224" s="13">
        <v>7206</v>
      </c>
      <c r="D224" s="14" t="s">
        <v>207</v>
      </c>
      <c r="E224" s="17">
        <v>8485000</v>
      </c>
      <c r="F224" s="50"/>
      <c r="G224" s="15">
        <v>707083</v>
      </c>
      <c r="H224" s="15">
        <v>707083</v>
      </c>
      <c r="I224" s="15">
        <v>707083</v>
      </c>
      <c r="J224" s="15">
        <v>707083</v>
      </c>
      <c r="K224" s="15">
        <v>707083</v>
      </c>
      <c r="L224" s="15">
        <v>707083</v>
      </c>
      <c r="M224" s="15">
        <v>707083</v>
      </c>
      <c r="N224" s="15">
        <v>707083</v>
      </c>
      <c r="O224" s="15">
        <v>707083</v>
      </c>
      <c r="P224" s="15">
        <v>707083</v>
      </c>
      <c r="Q224" s="15">
        <v>707083</v>
      </c>
      <c r="R224" s="15">
        <v>707087</v>
      </c>
      <c r="S224" s="15">
        <f t="shared" si="50"/>
        <v>8485000</v>
      </c>
      <c r="T224" s="70">
        <f t="shared" si="52"/>
        <v>0</v>
      </c>
    </row>
    <row r="225" spans="1:20" x14ac:dyDescent="0.25">
      <c r="A225" s="13">
        <v>7220</v>
      </c>
      <c r="B225" s="14" t="s">
        <v>208</v>
      </c>
      <c r="C225" s="13">
        <v>7220</v>
      </c>
      <c r="D225" s="14" t="s">
        <v>208</v>
      </c>
      <c r="E225" s="17">
        <v>14168081.65</v>
      </c>
      <c r="F225" s="50"/>
      <c r="G225" s="15">
        <v>1180673</v>
      </c>
      <c r="H225" s="15">
        <v>1180673</v>
      </c>
      <c r="I225" s="15">
        <v>1180673</v>
      </c>
      <c r="J225" s="15">
        <v>1180673</v>
      </c>
      <c r="K225" s="15">
        <v>1180673</v>
      </c>
      <c r="L225" s="15">
        <v>1180673</v>
      </c>
      <c r="M225" s="15">
        <v>1180673</v>
      </c>
      <c r="N225" s="15">
        <v>1180673</v>
      </c>
      <c r="O225" s="15">
        <v>1180673</v>
      </c>
      <c r="P225" s="15">
        <v>1180673</v>
      </c>
      <c r="Q225" s="15">
        <v>1180673</v>
      </c>
      <c r="R225" s="15">
        <v>1180678.6499999999</v>
      </c>
      <c r="S225" s="15">
        <f t="shared" si="50"/>
        <v>14168081.65</v>
      </c>
      <c r="T225" s="70">
        <f t="shared" si="52"/>
        <v>0</v>
      </c>
    </row>
    <row r="226" spans="1:20" x14ac:dyDescent="0.25">
      <c r="A226" s="13">
        <v>7221</v>
      </c>
      <c r="B226" s="14" t="s">
        <v>209</v>
      </c>
      <c r="C226" s="13">
        <v>7221</v>
      </c>
      <c r="D226" s="14" t="s">
        <v>209</v>
      </c>
      <c r="E226" s="17">
        <v>12</v>
      </c>
      <c r="F226" s="50"/>
      <c r="G226" s="15">
        <v>1</v>
      </c>
      <c r="H226" s="15">
        <v>1</v>
      </c>
      <c r="I226" s="15">
        <v>1</v>
      </c>
      <c r="J226" s="15">
        <v>1</v>
      </c>
      <c r="K226" s="15">
        <v>1</v>
      </c>
      <c r="L226" s="15">
        <v>1</v>
      </c>
      <c r="M226" s="15">
        <v>1</v>
      </c>
      <c r="N226" s="15">
        <v>1</v>
      </c>
      <c r="O226" s="15">
        <v>1</v>
      </c>
      <c r="P226" s="15">
        <v>1</v>
      </c>
      <c r="Q226" s="15">
        <v>1</v>
      </c>
      <c r="R226" s="15">
        <v>1</v>
      </c>
      <c r="S226" s="15">
        <f t="shared" si="50"/>
        <v>12</v>
      </c>
      <c r="T226" s="70">
        <f t="shared" si="52"/>
        <v>0</v>
      </c>
    </row>
    <row r="227" spans="1:20" x14ac:dyDescent="0.25">
      <c r="A227" s="13">
        <v>7222</v>
      </c>
      <c r="B227" s="14" t="s">
        <v>210</v>
      </c>
      <c r="C227" s="13">
        <v>7222</v>
      </c>
      <c r="D227" s="14" t="s">
        <v>210</v>
      </c>
      <c r="E227" s="17">
        <v>6598024</v>
      </c>
      <c r="G227" s="15">
        <v>549835</v>
      </c>
      <c r="H227" s="15">
        <v>549835</v>
      </c>
      <c r="I227" s="15">
        <v>549835</v>
      </c>
      <c r="J227" s="15">
        <v>549835</v>
      </c>
      <c r="K227" s="15">
        <v>549835</v>
      </c>
      <c r="L227" s="15">
        <v>549835</v>
      </c>
      <c r="M227" s="15">
        <v>549835</v>
      </c>
      <c r="N227" s="15">
        <v>549835</v>
      </c>
      <c r="O227" s="15">
        <v>549835</v>
      </c>
      <c r="P227" s="15">
        <v>549835</v>
      </c>
      <c r="Q227" s="15">
        <v>549835</v>
      </c>
      <c r="R227" s="15">
        <v>549839</v>
      </c>
      <c r="S227" s="15">
        <f t="shared" si="50"/>
        <v>6598024</v>
      </c>
      <c r="T227" s="70">
        <f t="shared" si="52"/>
        <v>0</v>
      </c>
    </row>
    <row r="228" spans="1:20" x14ac:dyDescent="0.25">
      <c r="A228" s="13">
        <v>7223</v>
      </c>
      <c r="B228" s="14" t="s">
        <v>211</v>
      </c>
      <c r="C228" s="13">
        <v>7223</v>
      </c>
      <c r="D228" s="14" t="s">
        <v>211</v>
      </c>
      <c r="E228" s="17">
        <v>8558596</v>
      </c>
      <c r="G228" s="15">
        <v>713216</v>
      </c>
      <c r="H228" s="15">
        <v>713216</v>
      </c>
      <c r="I228" s="15">
        <v>713216</v>
      </c>
      <c r="J228" s="15">
        <v>713216</v>
      </c>
      <c r="K228" s="15">
        <v>713216</v>
      </c>
      <c r="L228" s="15">
        <v>713216</v>
      </c>
      <c r="M228" s="15">
        <v>713216</v>
      </c>
      <c r="N228" s="15">
        <v>713216</v>
      </c>
      <c r="O228" s="15">
        <v>713216</v>
      </c>
      <c r="P228" s="15">
        <v>713216</v>
      </c>
      <c r="Q228" s="15">
        <v>713216</v>
      </c>
      <c r="R228" s="15">
        <v>713220</v>
      </c>
      <c r="S228" s="15">
        <f t="shared" si="50"/>
        <v>8558596</v>
      </c>
      <c r="T228" s="70">
        <f t="shared" si="52"/>
        <v>0</v>
      </c>
    </row>
    <row r="229" spans="1:20" x14ac:dyDescent="0.25">
      <c r="A229" s="13">
        <v>7229</v>
      </c>
      <c r="B229" s="14" t="s">
        <v>212</v>
      </c>
      <c r="C229" s="13">
        <v>7229</v>
      </c>
      <c r="D229" s="14" t="s">
        <v>212</v>
      </c>
      <c r="E229" s="17">
        <v>1200000</v>
      </c>
      <c r="G229" s="15">
        <v>100000</v>
      </c>
      <c r="H229" s="15">
        <v>100000</v>
      </c>
      <c r="I229" s="15">
        <v>100000</v>
      </c>
      <c r="J229" s="15">
        <v>100000</v>
      </c>
      <c r="K229" s="15">
        <v>100000</v>
      </c>
      <c r="L229" s="15">
        <v>100000</v>
      </c>
      <c r="M229" s="15">
        <v>100000</v>
      </c>
      <c r="N229" s="15">
        <v>100000</v>
      </c>
      <c r="O229" s="15">
        <v>100000</v>
      </c>
      <c r="P229" s="15">
        <v>100000</v>
      </c>
      <c r="Q229" s="15">
        <v>100000</v>
      </c>
      <c r="R229" s="15">
        <v>100000</v>
      </c>
      <c r="S229" s="15">
        <f t="shared" si="50"/>
        <v>1200000</v>
      </c>
      <c r="T229" s="70">
        <f t="shared" si="52"/>
        <v>0</v>
      </c>
    </row>
    <row r="230" spans="1:20" ht="28.5" x14ac:dyDescent="0.25">
      <c r="A230" s="13">
        <v>7230</v>
      </c>
      <c r="B230" s="14" t="s">
        <v>213</v>
      </c>
      <c r="C230" s="13">
        <v>7230</v>
      </c>
      <c r="D230" s="14" t="s">
        <v>213</v>
      </c>
      <c r="E230" s="17">
        <v>1155000</v>
      </c>
      <c r="G230" s="15">
        <v>96250</v>
      </c>
      <c r="H230" s="15">
        <v>96250</v>
      </c>
      <c r="I230" s="15">
        <v>96250</v>
      </c>
      <c r="J230" s="15">
        <v>96250</v>
      </c>
      <c r="K230" s="15">
        <v>96250</v>
      </c>
      <c r="L230" s="15">
        <v>96250</v>
      </c>
      <c r="M230" s="15">
        <v>96250</v>
      </c>
      <c r="N230" s="15">
        <v>96250</v>
      </c>
      <c r="O230" s="15">
        <v>96250</v>
      </c>
      <c r="P230" s="15">
        <v>96250</v>
      </c>
      <c r="Q230" s="15">
        <v>96250</v>
      </c>
      <c r="R230" s="15">
        <v>96250</v>
      </c>
      <c r="S230" s="15">
        <f t="shared" si="50"/>
        <v>1155000</v>
      </c>
      <c r="T230" s="70">
        <f t="shared" si="52"/>
        <v>0</v>
      </c>
    </row>
    <row r="231" spans="1:20" x14ac:dyDescent="0.25">
      <c r="A231" s="18">
        <v>8000</v>
      </c>
      <c r="B231" s="19" t="s">
        <v>214</v>
      </c>
      <c r="C231" s="18">
        <v>8000</v>
      </c>
      <c r="D231" s="19" t="s">
        <v>214</v>
      </c>
      <c r="E231" s="40">
        <f>+E232+E246+E249</f>
        <v>474221402.33999997</v>
      </c>
      <c r="G231" s="40">
        <f t="shared" ref="G231:S231" si="57">+G232+G246+G249</f>
        <v>39892538</v>
      </c>
      <c r="H231" s="40">
        <f t="shared" si="57"/>
        <v>37012466</v>
      </c>
      <c r="I231" s="40">
        <f t="shared" si="57"/>
        <v>43122308</v>
      </c>
      <c r="J231" s="40">
        <f t="shared" si="57"/>
        <v>35978009</v>
      </c>
      <c r="K231" s="40">
        <f t="shared" si="57"/>
        <v>47881095</v>
      </c>
      <c r="L231" s="40">
        <f t="shared" si="57"/>
        <v>33428960</v>
      </c>
      <c r="M231" s="40">
        <f t="shared" si="57"/>
        <v>37319737</v>
      </c>
      <c r="N231" s="40">
        <f t="shared" si="57"/>
        <v>39011646</v>
      </c>
      <c r="O231" s="40">
        <f t="shared" si="57"/>
        <v>53480870</v>
      </c>
      <c r="P231" s="40">
        <f t="shared" si="57"/>
        <v>36936151.350000001</v>
      </c>
      <c r="Q231" s="40">
        <f t="shared" si="57"/>
        <v>33800979</v>
      </c>
      <c r="R231" s="40">
        <f t="shared" si="57"/>
        <v>36356642.99000001</v>
      </c>
      <c r="S231" s="40">
        <f t="shared" si="57"/>
        <v>474221402.33999997</v>
      </c>
      <c r="T231" s="70">
        <f t="shared" si="52"/>
        <v>0</v>
      </c>
    </row>
    <row r="232" spans="1:20" x14ac:dyDescent="0.25">
      <c r="A232" s="10">
        <v>8100</v>
      </c>
      <c r="B232" s="11" t="s">
        <v>215</v>
      </c>
      <c r="C232" s="10">
        <v>8100</v>
      </c>
      <c r="D232" s="11" t="s">
        <v>215</v>
      </c>
      <c r="E232" s="41">
        <f>SUM(E233:E245)</f>
        <v>309167126.14999998</v>
      </c>
      <c r="G232" s="41">
        <f t="shared" ref="G232:S232" si="58">SUM(G233:G245)</f>
        <v>25356330</v>
      </c>
      <c r="H232" s="41">
        <f t="shared" si="58"/>
        <v>22476259</v>
      </c>
      <c r="I232" s="41">
        <f t="shared" si="58"/>
        <v>28586101</v>
      </c>
      <c r="J232" s="41">
        <f t="shared" si="58"/>
        <v>21441803</v>
      </c>
      <c r="K232" s="41">
        <f t="shared" si="58"/>
        <v>33344890</v>
      </c>
      <c r="L232" s="41">
        <f t="shared" si="58"/>
        <v>18892755</v>
      </c>
      <c r="M232" s="41">
        <f t="shared" si="58"/>
        <v>22783532</v>
      </c>
      <c r="N232" s="41">
        <f t="shared" si="58"/>
        <v>24475441</v>
      </c>
      <c r="O232" s="41">
        <f t="shared" si="58"/>
        <v>38944665</v>
      </c>
      <c r="P232" s="41">
        <f t="shared" si="58"/>
        <v>22399946</v>
      </c>
      <c r="Q232" s="41">
        <f t="shared" si="58"/>
        <v>23954870</v>
      </c>
      <c r="R232" s="41">
        <f t="shared" si="58"/>
        <v>26510534.150000006</v>
      </c>
      <c r="S232" s="41">
        <f t="shared" si="58"/>
        <v>309167126.14999998</v>
      </c>
      <c r="T232" s="70">
        <f t="shared" si="52"/>
        <v>0</v>
      </c>
    </row>
    <row r="233" spans="1:20" x14ac:dyDescent="0.25">
      <c r="A233" s="13">
        <v>8101</v>
      </c>
      <c r="B233" s="14" t="s">
        <v>216</v>
      </c>
      <c r="C233" s="13">
        <v>8101</v>
      </c>
      <c r="D233" s="14" t="s">
        <v>216</v>
      </c>
      <c r="E233" s="17">
        <v>188196582.38</v>
      </c>
      <c r="F233" s="50"/>
      <c r="G233" s="15">
        <v>11412982</v>
      </c>
      <c r="H233" s="15">
        <v>11396382</v>
      </c>
      <c r="I233" s="15">
        <v>19196258</v>
      </c>
      <c r="J233" s="15">
        <v>13624592</v>
      </c>
      <c r="K233" s="15">
        <v>19031798</v>
      </c>
      <c r="L233" s="15">
        <v>12863810</v>
      </c>
      <c r="M233" s="15">
        <v>15161971</v>
      </c>
      <c r="N233" s="15">
        <v>14560566</v>
      </c>
      <c r="O233" s="15">
        <v>27307820</v>
      </c>
      <c r="P233" s="15">
        <v>13785881</v>
      </c>
      <c r="Q233" s="15">
        <v>13303312</v>
      </c>
      <c r="R233" s="15">
        <v>16551210.380000001</v>
      </c>
      <c r="S233" s="15">
        <f t="shared" si="50"/>
        <v>188196582.38</v>
      </c>
      <c r="T233" s="70">
        <f t="shared" si="52"/>
        <v>0</v>
      </c>
    </row>
    <row r="234" spans="1:20" x14ac:dyDescent="0.25">
      <c r="A234" s="13">
        <v>8102</v>
      </c>
      <c r="B234" s="14" t="s">
        <v>217</v>
      </c>
      <c r="C234" s="13">
        <v>8102</v>
      </c>
      <c r="D234" s="14" t="s">
        <v>217</v>
      </c>
      <c r="E234" s="17">
        <v>25862325.77</v>
      </c>
      <c r="F234" s="50"/>
      <c r="G234" s="15">
        <v>1695356</v>
      </c>
      <c r="H234" s="15">
        <v>1828879</v>
      </c>
      <c r="I234" s="15">
        <v>2879048</v>
      </c>
      <c r="J234" s="15">
        <v>1835660</v>
      </c>
      <c r="K234" s="15">
        <v>2812886</v>
      </c>
      <c r="L234" s="15">
        <v>1797891</v>
      </c>
      <c r="M234" s="15">
        <v>2003690</v>
      </c>
      <c r="N234" s="15">
        <v>2170833</v>
      </c>
      <c r="O234" s="15">
        <v>2393362</v>
      </c>
      <c r="P234" s="15">
        <v>2022044</v>
      </c>
      <c r="Q234" s="15">
        <v>2063141</v>
      </c>
      <c r="R234" s="15">
        <v>2359535.77</v>
      </c>
      <c r="S234" s="15">
        <f t="shared" si="50"/>
        <v>25862325.77</v>
      </c>
      <c r="T234" s="70">
        <f t="shared" si="52"/>
        <v>0</v>
      </c>
    </row>
    <row r="235" spans="1:20" x14ac:dyDescent="0.25">
      <c r="A235" s="13">
        <v>8103</v>
      </c>
      <c r="B235" s="14" t="s">
        <v>218</v>
      </c>
      <c r="C235" s="13">
        <v>8103</v>
      </c>
      <c r="D235" s="14" t="s">
        <v>218</v>
      </c>
      <c r="E235" s="17">
        <v>12897989.779999999</v>
      </c>
      <c r="F235" s="50"/>
      <c r="G235" s="15">
        <v>3952895</v>
      </c>
      <c r="H235" s="15">
        <v>2555446</v>
      </c>
      <c r="I235" s="15">
        <v>775308</v>
      </c>
      <c r="J235" s="15">
        <v>1531327</v>
      </c>
      <c r="K235" s="15">
        <v>431036</v>
      </c>
      <c r="L235" s="15">
        <v>341502</v>
      </c>
      <c r="M235" s="15">
        <v>544718</v>
      </c>
      <c r="N235" s="15">
        <v>477943</v>
      </c>
      <c r="O235" s="15">
        <v>629269</v>
      </c>
      <c r="P235" s="15">
        <v>636187</v>
      </c>
      <c r="Q235" s="15">
        <v>491807</v>
      </c>
      <c r="R235" s="15">
        <v>530551.78</v>
      </c>
      <c r="S235" s="15">
        <f t="shared" si="50"/>
        <v>12897989.779999999</v>
      </c>
      <c r="T235" s="70">
        <f t="shared" si="52"/>
        <v>0</v>
      </c>
    </row>
    <row r="236" spans="1:20" ht="28.5" hidden="1" x14ac:dyDescent="0.25">
      <c r="A236" s="13">
        <v>8104</v>
      </c>
      <c r="B236" s="14" t="s">
        <v>219</v>
      </c>
      <c r="C236" s="13">
        <v>8104</v>
      </c>
      <c r="D236" s="14" t="s">
        <v>219</v>
      </c>
      <c r="E236" s="17">
        <v>0</v>
      </c>
      <c r="F236" s="50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>
        <f t="shared" si="50"/>
        <v>0</v>
      </c>
      <c r="T236" s="70">
        <f t="shared" si="52"/>
        <v>0</v>
      </c>
    </row>
    <row r="237" spans="1:20" ht="28.5" x14ac:dyDescent="0.25">
      <c r="A237" s="13">
        <v>8105</v>
      </c>
      <c r="B237" s="14" t="s">
        <v>220</v>
      </c>
      <c r="C237" s="13">
        <v>8105</v>
      </c>
      <c r="D237" s="14" t="s">
        <v>284</v>
      </c>
      <c r="E237" s="17">
        <v>4105275.5</v>
      </c>
      <c r="F237" s="50"/>
      <c r="G237" s="15">
        <v>348547</v>
      </c>
      <c r="H237" s="15">
        <v>328919</v>
      </c>
      <c r="I237" s="15">
        <v>682386</v>
      </c>
      <c r="J237" s="15">
        <v>215069</v>
      </c>
      <c r="K237" s="15">
        <v>202636</v>
      </c>
      <c r="L237" s="15">
        <v>206388</v>
      </c>
      <c r="M237" s="15">
        <v>167851</v>
      </c>
      <c r="N237" s="15">
        <v>222118</v>
      </c>
      <c r="O237" s="15">
        <v>332060</v>
      </c>
      <c r="P237" s="15">
        <v>440099</v>
      </c>
      <c r="Q237" s="15">
        <v>591330</v>
      </c>
      <c r="R237" s="15">
        <v>367872.5</v>
      </c>
      <c r="S237" s="15">
        <f t="shared" si="50"/>
        <v>4105275.5</v>
      </c>
      <c r="T237" s="70">
        <f t="shared" si="52"/>
        <v>0</v>
      </c>
    </row>
    <row r="238" spans="1:20" x14ac:dyDescent="0.25">
      <c r="A238" s="13">
        <v>8106</v>
      </c>
      <c r="B238" s="14" t="s">
        <v>221</v>
      </c>
      <c r="C238" s="13">
        <v>8106</v>
      </c>
      <c r="D238" s="14" t="s">
        <v>221</v>
      </c>
      <c r="E238" s="17">
        <v>2496463.17</v>
      </c>
      <c r="F238" s="50"/>
      <c r="G238" s="15">
        <v>285833</v>
      </c>
      <c r="H238" s="15">
        <v>328662</v>
      </c>
      <c r="I238" s="15">
        <v>293644</v>
      </c>
      <c r="J238" s="15">
        <v>190107</v>
      </c>
      <c r="K238" s="15">
        <v>139824</v>
      </c>
      <c r="L238" s="15">
        <v>76544</v>
      </c>
      <c r="M238" s="15">
        <v>112448</v>
      </c>
      <c r="N238" s="15">
        <v>144051</v>
      </c>
      <c r="O238" s="15">
        <v>200287</v>
      </c>
      <c r="P238" s="15">
        <v>222988</v>
      </c>
      <c r="Q238" s="15">
        <v>266648</v>
      </c>
      <c r="R238" s="15">
        <v>235427.17</v>
      </c>
      <c r="S238" s="15">
        <f t="shared" si="50"/>
        <v>2496463.17</v>
      </c>
      <c r="T238" s="70">
        <f t="shared" si="52"/>
        <v>0</v>
      </c>
    </row>
    <row r="239" spans="1:20" x14ac:dyDescent="0.25">
      <c r="A239" s="13">
        <v>8107</v>
      </c>
      <c r="B239" s="14" t="s">
        <v>222</v>
      </c>
      <c r="C239" s="13">
        <v>8107</v>
      </c>
      <c r="D239" s="14" t="s">
        <v>222</v>
      </c>
      <c r="E239" s="17">
        <v>12</v>
      </c>
      <c r="F239" s="50"/>
      <c r="G239" s="15">
        <v>1</v>
      </c>
      <c r="H239" s="15">
        <v>1</v>
      </c>
      <c r="I239" s="15">
        <v>1</v>
      </c>
      <c r="J239" s="15">
        <v>1</v>
      </c>
      <c r="K239" s="15">
        <v>1</v>
      </c>
      <c r="L239" s="15">
        <v>1</v>
      </c>
      <c r="M239" s="15">
        <v>1</v>
      </c>
      <c r="N239" s="15">
        <v>1</v>
      </c>
      <c r="O239" s="15">
        <v>1</v>
      </c>
      <c r="P239" s="15">
        <v>1</v>
      </c>
      <c r="Q239" s="15">
        <v>1</v>
      </c>
      <c r="R239" s="15">
        <v>1</v>
      </c>
      <c r="S239" s="15">
        <f t="shared" si="50"/>
        <v>12</v>
      </c>
      <c r="T239" s="70">
        <f t="shared" si="52"/>
        <v>0</v>
      </c>
    </row>
    <row r="240" spans="1:20" ht="42.75" x14ac:dyDescent="0.25">
      <c r="A240" s="13">
        <v>8108</v>
      </c>
      <c r="B240" s="14" t="s">
        <v>223</v>
      </c>
      <c r="C240" s="13">
        <v>8108</v>
      </c>
      <c r="D240" s="14" t="s">
        <v>285</v>
      </c>
      <c r="E240" s="17">
        <v>969025.13</v>
      </c>
      <c r="F240" s="50"/>
      <c r="G240" s="15">
        <v>71875</v>
      </c>
      <c r="H240" s="15">
        <v>74714</v>
      </c>
      <c r="I240" s="15">
        <v>74714</v>
      </c>
      <c r="J240" s="15">
        <v>74714</v>
      </c>
      <c r="K240" s="15">
        <v>74714</v>
      </c>
      <c r="L240" s="15">
        <v>74714</v>
      </c>
      <c r="M240" s="15">
        <v>74714</v>
      </c>
      <c r="N240" s="15">
        <v>74714</v>
      </c>
      <c r="O240" s="15">
        <v>150013</v>
      </c>
      <c r="P240" s="15">
        <v>74714</v>
      </c>
      <c r="Q240" s="15">
        <v>74714</v>
      </c>
      <c r="R240" s="15">
        <v>74711.13</v>
      </c>
      <c r="S240" s="15">
        <f t="shared" si="50"/>
        <v>969025.13</v>
      </c>
      <c r="T240" s="70">
        <f t="shared" si="52"/>
        <v>0</v>
      </c>
    </row>
    <row r="241" spans="1:20" x14ac:dyDescent="0.25">
      <c r="A241" s="13">
        <v>8109</v>
      </c>
      <c r="B241" s="14" t="s">
        <v>224</v>
      </c>
      <c r="C241" s="13">
        <v>8109</v>
      </c>
      <c r="D241" s="14" t="s">
        <v>224</v>
      </c>
      <c r="E241" s="17">
        <v>46438907.479999997</v>
      </c>
      <c r="F241" s="50"/>
      <c r="G241" s="15">
        <v>2721167</v>
      </c>
      <c r="H241" s="15">
        <v>4573612</v>
      </c>
      <c r="I241" s="15">
        <v>2734278</v>
      </c>
      <c r="J241" s="15">
        <v>2721195</v>
      </c>
      <c r="K241" s="15">
        <v>7148807</v>
      </c>
      <c r="L241" s="15">
        <v>2801398</v>
      </c>
      <c r="M241" s="15">
        <v>2721167</v>
      </c>
      <c r="N241" s="15">
        <v>4680797</v>
      </c>
      <c r="O241" s="15">
        <v>5504819</v>
      </c>
      <c r="P241" s="15">
        <v>2721167</v>
      </c>
      <c r="Q241" s="15">
        <v>5338653</v>
      </c>
      <c r="R241" s="15">
        <v>2771847.48</v>
      </c>
      <c r="S241" s="15">
        <f t="shared" si="50"/>
        <v>46438907.479999997</v>
      </c>
      <c r="T241" s="70">
        <f t="shared" si="52"/>
        <v>0</v>
      </c>
    </row>
    <row r="242" spans="1:20" x14ac:dyDescent="0.25">
      <c r="A242" s="13">
        <v>8110</v>
      </c>
      <c r="B242" s="14" t="s">
        <v>225</v>
      </c>
      <c r="C242" s="13">
        <v>8110</v>
      </c>
      <c r="D242" s="14" t="s">
        <v>286</v>
      </c>
      <c r="E242" s="17">
        <v>9935618.1799999997</v>
      </c>
      <c r="F242" s="50"/>
      <c r="G242" s="15">
        <v>1693794</v>
      </c>
      <c r="H242" s="15">
        <v>857817</v>
      </c>
      <c r="I242" s="15">
        <v>800000</v>
      </c>
      <c r="J242" s="15">
        <v>804158</v>
      </c>
      <c r="K242" s="15">
        <v>813469</v>
      </c>
      <c r="L242" s="15">
        <v>634599</v>
      </c>
      <c r="M242" s="15">
        <v>602611</v>
      </c>
      <c r="N242" s="15">
        <v>693525</v>
      </c>
      <c r="O242" s="15">
        <v>897490</v>
      </c>
      <c r="P242" s="15">
        <v>695241</v>
      </c>
      <c r="Q242" s="15">
        <v>684703</v>
      </c>
      <c r="R242" s="15">
        <v>758211.18</v>
      </c>
      <c r="S242" s="15">
        <f t="shared" si="50"/>
        <v>9935618.1799999997</v>
      </c>
      <c r="T242" s="70">
        <f t="shared" si="52"/>
        <v>0</v>
      </c>
    </row>
    <row r="243" spans="1:20" x14ac:dyDescent="0.25">
      <c r="A243" s="13">
        <v>8111</v>
      </c>
      <c r="B243" s="14" t="s">
        <v>226</v>
      </c>
      <c r="C243" s="13">
        <v>8111</v>
      </c>
      <c r="D243" s="14" t="s">
        <v>226</v>
      </c>
      <c r="E243" s="17">
        <v>1000000</v>
      </c>
      <c r="F243" s="50"/>
      <c r="G243" s="15">
        <v>133853</v>
      </c>
      <c r="H243" s="15">
        <v>118857</v>
      </c>
      <c r="I243" s="15">
        <v>83361</v>
      </c>
      <c r="J243" s="15">
        <v>122718</v>
      </c>
      <c r="K243" s="15">
        <v>81527</v>
      </c>
      <c r="L243" s="15">
        <v>40044</v>
      </c>
      <c r="M243" s="15">
        <v>73684</v>
      </c>
      <c r="N243" s="15">
        <v>73599</v>
      </c>
      <c r="O243" s="15">
        <v>93036</v>
      </c>
      <c r="P243" s="15">
        <v>104303</v>
      </c>
      <c r="Q243" s="15">
        <v>55018</v>
      </c>
      <c r="R243" s="15">
        <v>20000</v>
      </c>
      <c r="S243" s="15">
        <f t="shared" si="50"/>
        <v>1000000</v>
      </c>
      <c r="T243" s="70">
        <f t="shared" si="52"/>
        <v>0</v>
      </c>
    </row>
    <row r="244" spans="1:20" x14ac:dyDescent="0.25">
      <c r="A244" s="13">
        <v>8112</v>
      </c>
      <c r="B244" s="14" t="s">
        <v>227</v>
      </c>
      <c r="C244" s="13">
        <v>8112</v>
      </c>
      <c r="D244" s="14" t="s">
        <v>287</v>
      </c>
      <c r="E244" s="17">
        <v>16784599.510000002</v>
      </c>
      <c r="F244" s="50"/>
      <c r="G244" s="15">
        <v>3000000</v>
      </c>
      <c r="H244" s="15">
        <v>372943</v>
      </c>
      <c r="I244" s="15">
        <v>1027076</v>
      </c>
      <c r="J244" s="15">
        <v>282235</v>
      </c>
      <c r="K244" s="15">
        <v>2568165</v>
      </c>
      <c r="L244" s="15">
        <v>15837</v>
      </c>
      <c r="M244" s="15">
        <v>1280650</v>
      </c>
      <c r="N244" s="15">
        <v>1337267</v>
      </c>
      <c r="O244" s="15">
        <v>1396481</v>
      </c>
      <c r="P244" s="15">
        <v>1657294</v>
      </c>
      <c r="Q244" s="15">
        <v>1045516</v>
      </c>
      <c r="R244" s="15">
        <v>2801135.51</v>
      </c>
      <c r="S244" s="15">
        <f t="shared" si="50"/>
        <v>16784599.509999998</v>
      </c>
      <c r="T244" s="70">
        <f t="shared" si="52"/>
        <v>0</v>
      </c>
    </row>
    <row r="245" spans="1:20" ht="28.5" x14ac:dyDescent="0.25">
      <c r="A245" s="13"/>
      <c r="B245" s="14"/>
      <c r="C245" s="13">
        <v>8113</v>
      </c>
      <c r="D245" s="14" t="s">
        <v>288</v>
      </c>
      <c r="E245" s="17">
        <v>480327.25</v>
      </c>
      <c r="F245" s="50"/>
      <c r="G245" s="15">
        <v>40027</v>
      </c>
      <c r="H245" s="15">
        <v>40027</v>
      </c>
      <c r="I245" s="15">
        <v>40027</v>
      </c>
      <c r="J245" s="15">
        <v>40027</v>
      </c>
      <c r="K245" s="15">
        <v>40027</v>
      </c>
      <c r="L245" s="15">
        <v>40027</v>
      </c>
      <c r="M245" s="15">
        <v>40027</v>
      </c>
      <c r="N245" s="15">
        <v>40027</v>
      </c>
      <c r="O245" s="15">
        <v>40027</v>
      </c>
      <c r="P245" s="15">
        <v>40027</v>
      </c>
      <c r="Q245" s="15">
        <v>40027</v>
      </c>
      <c r="R245" s="15">
        <v>40030.25</v>
      </c>
      <c r="S245" s="15">
        <f t="shared" si="50"/>
        <v>480327.25</v>
      </c>
      <c r="T245" s="70">
        <f t="shared" si="52"/>
        <v>0</v>
      </c>
    </row>
    <row r="246" spans="1:20" x14ac:dyDescent="0.25">
      <c r="A246" s="10">
        <v>8200</v>
      </c>
      <c r="B246" s="11" t="s">
        <v>228</v>
      </c>
      <c r="C246" s="10">
        <v>8200</v>
      </c>
      <c r="D246" s="11" t="s">
        <v>228</v>
      </c>
      <c r="E246" s="41">
        <f>+E247+E248</f>
        <v>162053844.19</v>
      </c>
      <c r="G246" s="41">
        <f t="shared" ref="G246:S246" si="59">+G247+G248</f>
        <v>14286172</v>
      </c>
      <c r="H246" s="41">
        <f t="shared" si="59"/>
        <v>14286171</v>
      </c>
      <c r="I246" s="41">
        <f t="shared" si="59"/>
        <v>14286171</v>
      </c>
      <c r="J246" s="41">
        <f t="shared" si="59"/>
        <v>14286170</v>
      </c>
      <c r="K246" s="41">
        <f t="shared" si="59"/>
        <v>14286169</v>
      </c>
      <c r="L246" s="41">
        <f t="shared" si="59"/>
        <v>14286169</v>
      </c>
      <c r="M246" s="41">
        <f t="shared" si="59"/>
        <v>14286169</v>
      </c>
      <c r="N246" s="41">
        <f t="shared" si="59"/>
        <v>14286169</v>
      </c>
      <c r="O246" s="41">
        <f t="shared" si="59"/>
        <v>14286169</v>
      </c>
      <c r="P246" s="41">
        <f t="shared" si="59"/>
        <v>14286169.35</v>
      </c>
      <c r="Q246" s="41">
        <f t="shared" si="59"/>
        <v>9596073</v>
      </c>
      <c r="R246" s="41">
        <f t="shared" si="59"/>
        <v>9596072.8399999999</v>
      </c>
      <c r="S246" s="41">
        <f t="shared" si="59"/>
        <v>162053844.19</v>
      </c>
      <c r="T246" s="70">
        <f t="shared" si="52"/>
        <v>0</v>
      </c>
    </row>
    <row r="247" spans="1:20" ht="28.5" x14ac:dyDescent="0.25">
      <c r="A247" s="13">
        <v>8201</v>
      </c>
      <c r="B247" s="14" t="s">
        <v>229</v>
      </c>
      <c r="C247" s="13">
        <v>8201</v>
      </c>
      <c r="D247" s="14" t="s">
        <v>229</v>
      </c>
      <c r="E247" s="17">
        <v>115152879.84</v>
      </c>
      <c r="G247" s="15">
        <v>9596075</v>
      </c>
      <c r="H247" s="15">
        <v>9596074</v>
      </c>
      <c r="I247" s="15">
        <v>9596074</v>
      </c>
      <c r="J247" s="15">
        <v>9596073</v>
      </c>
      <c r="K247" s="15">
        <v>9596073</v>
      </c>
      <c r="L247" s="15">
        <v>9596073</v>
      </c>
      <c r="M247" s="15">
        <v>9596073</v>
      </c>
      <c r="N247" s="15">
        <v>9596073</v>
      </c>
      <c r="O247" s="15">
        <v>9596073</v>
      </c>
      <c r="P247" s="15">
        <v>9596073</v>
      </c>
      <c r="Q247" s="15">
        <v>9596073</v>
      </c>
      <c r="R247" s="15">
        <v>9596072.8399999999</v>
      </c>
      <c r="S247" s="15">
        <f t="shared" si="50"/>
        <v>115152879.84</v>
      </c>
      <c r="T247" s="70">
        <f t="shared" si="52"/>
        <v>0</v>
      </c>
    </row>
    <row r="248" spans="1:20" ht="28.5" x14ac:dyDescent="0.25">
      <c r="A248" s="13">
        <v>8202</v>
      </c>
      <c r="B248" s="14" t="s">
        <v>230</v>
      </c>
      <c r="C248" s="13">
        <v>8202</v>
      </c>
      <c r="D248" s="14" t="s">
        <v>230</v>
      </c>
      <c r="E248" s="17">
        <v>46900964.350000001</v>
      </c>
      <c r="G248" s="15">
        <v>4690097</v>
      </c>
      <c r="H248" s="15">
        <v>4690097</v>
      </c>
      <c r="I248" s="15">
        <v>4690097</v>
      </c>
      <c r="J248" s="15">
        <v>4690097</v>
      </c>
      <c r="K248" s="15">
        <v>4690096</v>
      </c>
      <c r="L248" s="15">
        <v>4690096</v>
      </c>
      <c r="M248" s="15">
        <v>4690096</v>
      </c>
      <c r="N248" s="15">
        <v>4690096</v>
      </c>
      <c r="O248" s="15">
        <v>4690096</v>
      </c>
      <c r="P248" s="15">
        <v>4690096.3499999996</v>
      </c>
      <c r="Q248" s="15">
        <v>0</v>
      </c>
      <c r="R248" s="15">
        <v>0</v>
      </c>
      <c r="S248" s="15">
        <f t="shared" si="50"/>
        <v>46900964.350000001</v>
      </c>
      <c r="T248" s="70">
        <f t="shared" si="52"/>
        <v>0</v>
      </c>
    </row>
    <row r="249" spans="1:20" ht="45" x14ac:dyDescent="0.25">
      <c r="A249" s="10">
        <v>8300</v>
      </c>
      <c r="B249" s="11" t="s">
        <v>231</v>
      </c>
      <c r="C249" s="10">
        <v>8300</v>
      </c>
      <c r="D249" s="11" t="s">
        <v>231</v>
      </c>
      <c r="E249" s="41">
        <f>SUM(E250:E287)</f>
        <v>3000432</v>
      </c>
      <c r="G249" s="41">
        <f t="shared" ref="G249:S249" si="60">SUM(G250:G287)</f>
        <v>250036</v>
      </c>
      <c r="H249" s="41">
        <f t="shared" si="60"/>
        <v>250036</v>
      </c>
      <c r="I249" s="41">
        <f t="shared" si="60"/>
        <v>250036</v>
      </c>
      <c r="J249" s="41">
        <f t="shared" si="60"/>
        <v>250036</v>
      </c>
      <c r="K249" s="41">
        <f t="shared" si="60"/>
        <v>250036</v>
      </c>
      <c r="L249" s="41">
        <f t="shared" si="60"/>
        <v>250036</v>
      </c>
      <c r="M249" s="41">
        <f t="shared" si="60"/>
        <v>250036</v>
      </c>
      <c r="N249" s="41">
        <f t="shared" si="60"/>
        <v>250036</v>
      </c>
      <c r="O249" s="41">
        <f t="shared" si="60"/>
        <v>250036</v>
      </c>
      <c r="P249" s="41">
        <f t="shared" si="60"/>
        <v>250036</v>
      </c>
      <c r="Q249" s="41">
        <f t="shared" si="60"/>
        <v>250036</v>
      </c>
      <c r="R249" s="41">
        <f t="shared" si="60"/>
        <v>250036</v>
      </c>
      <c r="S249" s="41">
        <f t="shared" si="60"/>
        <v>3000432</v>
      </c>
      <c r="T249" s="70">
        <f t="shared" si="52"/>
        <v>0</v>
      </c>
    </row>
    <row r="250" spans="1:20" ht="28.5" x14ac:dyDescent="0.25">
      <c r="A250" s="13">
        <v>8301</v>
      </c>
      <c r="B250" s="14" t="s">
        <v>232</v>
      </c>
      <c r="C250" s="13">
        <v>8301</v>
      </c>
      <c r="D250" s="14" t="s">
        <v>232</v>
      </c>
      <c r="E250" s="17">
        <v>12</v>
      </c>
      <c r="G250" s="15">
        <v>1</v>
      </c>
      <c r="H250" s="15">
        <v>1</v>
      </c>
      <c r="I250" s="15">
        <v>1</v>
      </c>
      <c r="J250" s="15">
        <v>1</v>
      </c>
      <c r="K250" s="15">
        <v>1</v>
      </c>
      <c r="L250" s="15">
        <v>1</v>
      </c>
      <c r="M250" s="15">
        <v>1</v>
      </c>
      <c r="N250" s="15">
        <v>1</v>
      </c>
      <c r="O250" s="15">
        <v>1</v>
      </c>
      <c r="P250" s="15">
        <v>1</v>
      </c>
      <c r="Q250" s="15">
        <v>1</v>
      </c>
      <c r="R250" s="15">
        <v>1</v>
      </c>
      <c r="S250" s="15">
        <f t="shared" si="50"/>
        <v>12</v>
      </c>
      <c r="T250" s="70">
        <f t="shared" si="52"/>
        <v>0</v>
      </c>
    </row>
    <row r="251" spans="1:20" ht="28.5" x14ac:dyDescent="0.25">
      <c r="A251" s="13">
        <v>8302</v>
      </c>
      <c r="B251" s="14" t="s">
        <v>233</v>
      </c>
      <c r="C251" s="13">
        <v>8302</v>
      </c>
      <c r="D251" s="14" t="s">
        <v>233</v>
      </c>
      <c r="E251" s="17">
        <v>12</v>
      </c>
      <c r="G251" s="15">
        <v>1</v>
      </c>
      <c r="H251" s="15">
        <v>1</v>
      </c>
      <c r="I251" s="15">
        <v>1</v>
      </c>
      <c r="J251" s="15">
        <v>1</v>
      </c>
      <c r="K251" s="15">
        <v>1</v>
      </c>
      <c r="L251" s="15">
        <v>1</v>
      </c>
      <c r="M251" s="15">
        <v>1</v>
      </c>
      <c r="N251" s="15">
        <v>1</v>
      </c>
      <c r="O251" s="15">
        <v>1</v>
      </c>
      <c r="P251" s="15">
        <v>1</v>
      </c>
      <c r="Q251" s="15">
        <v>1</v>
      </c>
      <c r="R251" s="15">
        <v>1</v>
      </c>
      <c r="S251" s="15">
        <f t="shared" si="50"/>
        <v>12</v>
      </c>
      <c r="T251" s="70">
        <f t="shared" si="52"/>
        <v>0</v>
      </c>
    </row>
    <row r="252" spans="1:20" x14ac:dyDescent="0.25">
      <c r="A252" s="13">
        <v>8303</v>
      </c>
      <c r="B252" s="14" t="s">
        <v>234</v>
      </c>
      <c r="C252" s="13">
        <v>8303</v>
      </c>
      <c r="D252" s="14" t="s">
        <v>234</v>
      </c>
      <c r="E252" s="17">
        <v>12</v>
      </c>
      <c r="G252" s="15">
        <v>1</v>
      </c>
      <c r="H252" s="15">
        <v>1</v>
      </c>
      <c r="I252" s="15">
        <v>1</v>
      </c>
      <c r="J252" s="15">
        <v>1</v>
      </c>
      <c r="K252" s="15">
        <v>1</v>
      </c>
      <c r="L252" s="15">
        <v>1</v>
      </c>
      <c r="M252" s="15">
        <v>1</v>
      </c>
      <c r="N252" s="15">
        <v>1</v>
      </c>
      <c r="O252" s="15">
        <v>1</v>
      </c>
      <c r="P252" s="15">
        <v>1</v>
      </c>
      <c r="Q252" s="15">
        <v>1</v>
      </c>
      <c r="R252" s="15">
        <v>1</v>
      </c>
      <c r="S252" s="15">
        <f t="shared" si="50"/>
        <v>12</v>
      </c>
      <c r="T252" s="70">
        <f t="shared" si="52"/>
        <v>0</v>
      </c>
    </row>
    <row r="253" spans="1:20" x14ac:dyDescent="0.25">
      <c r="A253" s="13">
        <v>8304</v>
      </c>
      <c r="B253" s="14" t="s">
        <v>235</v>
      </c>
      <c r="C253" s="13">
        <v>8304</v>
      </c>
      <c r="D253" s="14" t="s">
        <v>235</v>
      </c>
      <c r="E253" s="17">
        <v>12</v>
      </c>
      <c r="G253" s="15">
        <v>1</v>
      </c>
      <c r="H253" s="15">
        <v>1</v>
      </c>
      <c r="I253" s="15">
        <v>1</v>
      </c>
      <c r="J253" s="15">
        <v>1</v>
      </c>
      <c r="K253" s="15">
        <v>1</v>
      </c>
      <c r="L253" s="15">
        <v>1</v>
      </c>
      <c r="M253" s="15">
        <v>1</v>
      </c>
      <c r="N253" s="15">
        <v>1</v>
      </c>
      <c r="O253" s="15">
        <v>1</v>
      </c>
      <c r="P253" s="15">
        <v>1</v>
      </c>
      <c r="Q253" s="15">
        <v>1</v>
      </c>
      <c r="R253" s="15">
        <v>1</v>
      </c>
      <c r="S253" s="15">
        <f t="shared" si="50"/>
        <v>12</v>
      </c>
      <c r="T253" s="70">
        <f t="shared" si="52"/>
        <v>0</v>
      </c>
    </row>
    <row r="254" spans="1:20" x14ac:dyDescent="0.25">
      <c r="A254" s="13">
        <v>8305</v>
      </c>
      <c r="B254" s="14" t="s">
        <v>236</v>
      </c>
      <c r="C254" s="13">
        <v>8305</v>
      </c>
      <c r="D254" s="14" t="s">
        <v>236</v>
      </c>
      <c r="E254" s="17">
        <v>12</v>
      </c>
      <c r="G254" s="15">
        <v>1</v>
      </c>
      <c r="H254" s="15">
        <v>1</v>
      </c>
      <c r="I254" s="15">
        <v>1</v>
      </c>
      <c r="J254" s="15">
        <v>1</v>
      </c>
      <c r="K254" s="15">
        <v>1</v>
      </c>
      <c r="L254" s="15">
        <v>1</v>
      </c>
      <c r="M254" s="15">
        <v>1</v>
      </c>
      <c r="N254" s="15">
        <v>1</v>
      </c>
      <c r="O254" s="15">
        <v>1</v>
      </c>
      <c r="P254" s="15">
        <v>1</v>
      </c>
      <c r="Q254" s="15">
        <v>1</v>
      </c>
      <c r="R254" s="15">
        <v>1</v>
      </c>
      <c r="S254" s="15">
        <f t="shared" si="50"/>
        <v>12</v>
      </c>
      <c r="T254" s="70">
        <f t="shared" si="52"/>
        <v>0</v>
      </c>
    </row>
    <row r="255" spans="1:20" ht="28.5" x14ac:dyDescent="0.25">
      <c r="A255" s="13">
        <v>8306</v>
      </c>
      <c r="B255" s="14" t="s">
        <v>237</v>
      </c>
      <c r="C255" s="13">
        <v>8306</v>
      </c>
      <c r="D255" s="14" t="s">
        <v>237</v>
      </c>
      <c r="E255" s="17">
        <v>12</v>
      </c>
      <c r="G255" s="15">
        <v>1</v>
      </c>
      <c r="H255" s="15">
        <v>1</v>
      </c>
      <c r="I255" s="15">
        <v>1</v>
      </c>
      <c r="J255" s="15">
        <v>1</v>
      </c>
      <c r="K255" s="15">
        <v>1</v>
      </c>
      <c r="L255" s="15">
        <v>1</v>
      </c>
      <c r="M255" s="15">
        <v>1</v>
      </c>
      <c r="N255" s="15">
        <v>1</v>
      </c>
      <c r="O255" s="15">
        <v>1</v>
      </c>
      <c r="P255" s="15">
        <v>1</v>
      </c>
      <c r="Q255" s="15">
        <v>1</v>
      </c>
      <c r="R255" s="15">
        <v>1</v>
      </c>
      <c r="S255" s="15">
        <f t="shared" si="50"/>
        <v>12</v>
      </c>
      <c r="T255" s="70">
        <f t="shared" si="52"/>
        <v>0</v>
      </c>
    </row>
    <row r="256" spans="1:20" hidden="1" x14ac:dyDescent="0.25">
      <c r="A256" s="13">
        <v>8307</v>
      </c>
      <c r="B256" s="14" t="s">
        <v>238</v>
      </c>
      <c r="C256" s="13">
        <v>8307</v>
      </c>
      <c r="D256" s="14" t="s">
        <v>238</v>
      </c>
      <c r="E256" s="17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>
        <f t="shared" si="50"/>
        <v>0</v>
      </c>
      <c r="T256" s="70">
        <f t="shared" si="52"/>
        <v>0</v>
      </c>
    </row>
    <row r="257" spans="1:20" x14ac:dyDescent="0.25">
      <c r="A257" s="13">
        <v>8308</v>
      </c>
      <c r="B257" s="14" t="s">
        <v>239</v>
      </c>
      <c r="C257" s="13">
        <v>8308</v>
      </c>
      <c r="D257" s="14" t="s">
        <v>239</v>
      </c>
      <c r="E257" s="17">
        <v>12</v>
      </c>
      <c r="G257" s="15">
        <v>1</v>
      </c>
      <c r="H257" s="15">
        <v>1</v>
      </c>
      <c r="I257" s="15">
        <v>1</v>
      </c>
      <c r="J257" s="15">
        <v>1</v>
      </c>
      <c r="K257" s="15">
        <v>1</v>
      </c>
      <c r="L257" s="15">
        <v>1</v>
      </c>
      <c r="M257" s="15">
        <v>1</v>
      </c>
      <c r="N257" s="15">
        <v>1</v>
      </c>
      <c r="O257" s="15">
        <v>1</v>
      </c>
      <c r="P257" s="15">
        <v>1</v>
      </c>
      <c r="Q257" s="15">
        <v>1</v>
      </c>
      <c r="R257" s="15">
        <v>1</v>
      </c>
      <c r="S257" s="15">
        <f t="shared" si="50"/>
        <v>12</v>
      </c>
      <c r="T257" s="70">
        <f t="shared" si="52"/>
        <v>0</v>
      </c>
    </row>
    <row r="258" spans="1:20" ht="28.5" x14ac:dyDescent="0.25">
      <c r="A258" s="13">
        <v>8309</v>
      </c>
      <c r="B258" s="14" t="s">
        <v>240</v>
      </c>
      <c r="C258" s="13">
        <v>8309</v>
      </c>
      <c r="D258" s="14" t="s">
        <v>240</v>
      </c>
      <c r="E258" s="17">
        <v>12</v>
      </c>
      <c r="G258" s="15">
        <v>1</v>
      </c>
      <c r="H258" s="15">
        <v>1</v>
      </c>
      <c r="I258" s="15">
        <v>1</v>
      </c>
      <c r="J258" s="15">
        <v>1</v>
      </c>
      <c r="K258" s="15">
        <v>1</v>
      </c>
      <c r="L258" s="15">
        <v>1</v>
      </c>
      <c r="M258" s="15">
        <v>1</v>
      </c>
      <c r="N258" s="15">
        <v>1</v>
      </c>
      <c r="O258" s="15">
        <v>1</v>
      </c>
      <c r="P258" s="15">
        <v>1</v>
      </c>
      <c r="Q258" s="15">
        <v>1</v>
      </c>
      <c r="R258" s="15">
        <v>1</v>
      </c>
      <c r="S258" s="15">
        <f t="shared" si="50"/>
        <v>12</v>
      </c>
      <c r="T258" s="70">
        <f t="shared" si="52"/>
        <v>0</v>
      </c>
    </row>
    <row r="259" spans="1:20" x14ac:dyDescent="0.25">
      <c r="A259" s="13">
        <v>8310</v>
      </c>
      <c r="B259" s="14" t="s">
        <v>241</v>
      </c>
      <c r="C259" s="13">
        <v>8310</v>
      </c>
      <c r="D259" s="14" t="s">
        <v>241</v>
      </c>
      <c r="E259" s="17">
        <v>12</v>
      </c>
      <c r="G259" s="15">
        <v>1</v>
      </c>
      <c r="H259" s="15">
        <v>1</v>
      </c>
      <c r="I259" s="15">
        <v>1</v>
      </c>
      <c r="J259" s="15">
        <v>1</v>
      </c>
      <c r="K259" s="15">
        <v>1</v>
      </c>
      <c r="L259" s="15">
        <v>1</v>
      </c>
      <c r="M259" s="15">
        <v>1</v>
      </c>
      <c r="N259" s="15">
        <v>1</v>
      </c>
      <c r="O259" s="15">
        <v>1</v>
      </c>
      <c r="P259" s="15">
        <v>1</v>
      </c>
      <c r="Q259" s="15">
        <v>1</v>
      </c>
      <c r="R259" s="15">
        <v>1</v>
      </c>
      <c r="S259" s="15">
        <f t="shared" si="50"/>
        <v>12</v>
      </c>
      <c r="T259" s="70">
        <f t="shared" si="52"/>
        <v>0</v>
      </c>
    </row>
    <row r="260" spans="1:20" x14ac:dyDescent="0.25">
      <c r="A260" s="13">
        <v>8311</v>
      </c>
      <c r="B260" s="14" t="s">
        <v>242</v>
      </c>
      <c r="C260" s="13">
        <v>8311</v>
      </c>
      <c r="D260" s="14" t="s">
        <v>242</v>
      </c>
      <c r="E260" s="17">
        <v>12</v>
      </c>
      <c r="G260" s="15">
        <v>1</v>
      </c>
      <c r="H260" s="15">
        <v>1</v>
      </c>
      <c r="I260" s="15">
        <v>1</v>
      </c>
      <c r="J260" s="15">
        <v>1</v>
      </c>
      <c r="K260" s="15">
        <v>1</v>
      </c>
      <c r="L260" s="15">
        <v>1</v>
      </c>
      <c r="M260" s="15">
        <v>1</v>
      </c>
      <c r="N260" s="15">
        <v>1</v>
      </c>
      <c r="O260" s="15">
        <v>1</v>
      </c>
      <c r="P260" s="15">
        <v>1</v>
      </c>
      <c r="Q260" s="15">
        <v>1</v>
      </c>
      <c r="R260" s="15">
        <v>1</v>
      </c>
      <c r="S260" s="15">
        <f t="shared" si="50"/>
        <v>12</v>
      </c>
      <c r="T260" s="70">
        <f t="shared" si="52"/>
        <v>0</v>
      </c>
    </row>
    <row r="261" spans="1:20" x14ac:dyDescent="0.25">
      <c r="A261" s="13">
        <v>8312</v>
      </c>
      <c r="B261" s="14" t="s">
        <v>243</v>
      </c>
      <c r="C261" s="13">
        <v>8312</v>
      </c>
      <c r="D261" s="14" t="s">
        <v>243</v>
      </c>
      <c r="E261" s="17">
        <v>12</v>
      </c>
      <c r="G261" s="15">
        <v>1</v>
      </c>
      <c r="H261" s="15">
        <v>1</v>
      </c>
      <c r="I261" s="15">
        <v>1</v>
      </c>
      <c r="J261" s="15">
        <v>1</v>
      </c>
      <c r="K261" s="15">
        <v>1</v>
      </c>
      <c r="L261" s="15">
        <v>1</v>
      </c>
      <c r="M261" s="15">
        <v>1</v>
      </c>
      <c r="N261" s="15">
        <v>1</v>
      </c>
      <c r="O261" s="15">
        <v>1</v>
      </c>
      <c r="P261" s="15">
        <v>1</v>
      </c>
      <c r="Q261" s="15">
        <v>1</v>
      </c>
      <c r="R261" s="15">
        <v>1</v>
      </c>
      <c r="S261" s="15">
        <f t="shared" si="50"/>
        <v>12</v>
      </c>
      <c r="T261" s="70">
        <f t="shared" si="52"/>
        <v>0</v>
      </c>
    </row>
    <row r="262" spans="1:20" x14ac:dyDescent="0.25">
      <c r="A262" s="13">
        <v>8313</v>
      </c>
      <c r="B262" s="14" t="s">
        <v>244</v>
      </c>
      <c r="C262" s="13">
        <v>8313</v>
      </c>
      <c r="D262" s="14" t="s">
        <v>244</v>
      </c>
      <c r="E262" s="17">
        <v>12</v>
      </c>
      <c r="G262" s="15">
        <v>1</v>
      </c>
      <c r="H262" s="15">
        <v>1</v>
      </c>
      <c r="I262" s="15">
        <v>1</v>
      </c>
      <c r="J262" s="15">
        <v>1</v>
      </c>
      <c r="K262" s="15">
        <v>1</v>
      </c>
      <c r="L262" s="15">
        <v>1</v>
      </c>
      <c r="M262" s="15">
        <v>1</v>
      </c>
      <c r="N262" s="15">
        <v>1</v>
      </c>
      <c r="O262" s="15">
        <v>1</v>
      </c>
      <c r="P262" s="15">
        <v>1</v>
      </c>
      <c r="Q262" s="15">
        <v>1</v>
      </c>
      <c r="R262" s="15">
        <v>1</v>
      </c>
      <c r="S262" s="15">
        <f t="shared" si="50"/>
        <v>12</v>
      </c>
      <c r="T262" s="70">
        <f t="shared" si="52"/>
        <v>0</v>
      </c>
    </row>
    <row r="263" spans="1:20" x14ac:dyDescent="0.25">
      <c r="A263" s="13">
        <v>8314</v>
      </c>
      <c r="B263" s="14" t="s">
        <v>245</v>
      </c>
      <c r="C263" s="13">
        <v>8314</v>
      </c>
      <c r="D263" s="14" t="s">
        <v>245</v>
      </c>
      <c r="E263" s="17">
        <v>12</v>
      </c>
      <c r="G263" s="15">
        <v>1</v>
      </c>
      <c r="H263" s="15">
        <v>1</v>
      </c>
      <c r="I263" s="15">
        <v>1</v>
      </c>
      <c r="J263" s="15">
        <v>1</v>
      </c>
      <c r="K263" s="15">
        <v>1</v>
      </c>
      <c r="L263" s="15">
        <v>1</v>
      </c>
      <c r="M263" s="15">
        <v>1</v>
      </c>
      <c r="N263" s="15">
        <v>1</v>
      </c>
      <c r="O263" s="15">
        <v>1</v>
      </c>
      <c r="P263" s="15">
        <v>1</v>
      </c>
      <c r="Q263" s="15">
        <v>1</v>
      </c>
      <c r="R263" s="15">
        <v>1</v>
      </c>
      <c r="S263" s="15">
        <f t="shared" si="50"/>
        <v>12</v>
      </c>
      <c r="T263" s="70">
        <f t="shared" si="52"/>
        <v>0</v>
      </c>
    </row>
    <row r="264" spans="1:20" x14ac:dyDescent="0.25">
      <c r="A264" s="13">
        <v>8315</v>
      </c>
      <c r="B264" s="14" t="s">
        <v>246</v>
      </c>
      <c r="C264" s="13">
        <v>8315</v>
      </c>
      <c r="D264" s="14" t="s">
        <v>246</v>
      </c>
      <c r="E264" s="17">
        <v>12</v>
      </c>
      <c r="G264" s="15">
        <v>1</v>
      </c>
      <c r="H264" s="15">
        <v>1</v>
      </c>
      <c r="I264" s="15">
        <v>1</v>
      </c>
      <c r="J264" s="15">
        <v>1</v>
      </c>
      <c r="K264" s="15">
        <v>1</v>
      </c>
      <c r="L264" s="15">
        <v>1</v>
      </c>
      <c r="M264" s="15">
        <v>1</v>
      </c>
      <c r="N264" s="15">
        <v>1</v>
      </c>
      <c r="O264" s="15">
        <v>1</v>
      </c>
      <c r="P264" s="15">
        <v>1</v>
      </c>
      <c r="Q264" s="15">
        <v>1</v>
      </c>
      <c r="R264" s="15">
        <v>1</v>
      </c>
      <c r="S264" s="15">
        <f t="shared" ref="S264:S298" si="61">SUM(G264:R264)</f>
        <v>12</v>
      </c>
      <c r="T264" s="70">
        <f t="shared" si="52"/>
        <v>0</v>
      </c>
    </row>
    <row r="265" spans="1:20" x14ac:dyDescent="0.25">
      <c r="A265" s="13">
        <v>8316</v>
      </c>
      <c r="B265" s="14" t="s">
        <v>247</v>
      </c>
      <c r="C265" s="13">
        <v>8316</v>
      </c>
      <c r="D265" s="14" t="s">
        <v>247</v>
      </c>
      <c r="E265" s="17">
        <v>12</v>
      </c>
      <c r="G265" s="15">
        <v>1</v>
      </c>
      <c r="H265" s="15">
        <v>1</v>
      </c>
      <c r="I265" s="15">
        <v>1</v>
      </c>
      <c r="J265" s="15">
        <v>1</v>
      </c>
      <c r="K265" s="15">
        <v>1</v>
      </c>
      <c r="L265" s="15">
        <v>1</v>
      </c>
      <c r="M265" s="15">
        <v>1</v>
      </c>
      <c r="N265" s="15">
        <v>1</v>
      </c>
      <c r="O265" s="15">
        <v>1</v>
      </c>
      <c r="P265" s="15">
        <v>1</v>
      </c>
      <c r="Q265" s="15">
        <v>1</v>
      </c>
      <c r="R265" s="15">
        <v>1</v>
      </c>
      <c r="S265" s="15">
        <f t="shared" si="61"/>
        <v>12</v>
      </c>
      <c r="T265" s="70">
        <f t="shared" si="52"/>
        <v>0</v>
      </c>
    </row>
    <row r="266" spans="1:20" ht="28.5" x14ac:dyDescent="0.25">
      <c r="A266" s="13">
        <v>8317</v>
      </c>
      <c r="B266" s="14" t="s">
        <v>248</v>
      </c>
      <c r="C266" s="13">
        <v>8317</v>
      </c>
      <c r="D266" s="14" t="s">
        <v>248</v>
      </c>
      <c r="E266" s="17">
        <v>12</v>
      </c>
      <c r="G266" s="15">
        <v>1</v>
      </c>
      <c r="H266" s="15">
        <v>1</v>
      </c>
      <c r="I266" s="15">
        <v>1</v>
      </c>
      <c r="J266" s="15">
        <v>1</v>
      </c>
      <c r="K266" s="15">
        <v>1</v>
      </c>
      <c r="L266" s="15">
        <v>1</v>
      </c>
      <c r="M266" s="15">
        <v>1</v>
      </c>
      <c r="N266" s="15">
        <v>1</v>
      </c>
      <c r="O266" s="15">
        <v>1</v>
      </c>
      <c r="P266" s="15">
        <v>1</v>
      </c>
      <c r="Q266" s="15">
        <v>1</v>
      </c>
      <c r="R266" s="15">
        <v>1</v>
      </c>
      <c r="S266" s="15">
        <f t="shared" si="61"/>
        <v>12</v>
      </c>
      <c r="T266" s="70">
        <f t="shared" ref="T266:T298" si="62">S266-E266</f>
        <v>0</v>
      </c>
    </row>
    <row r="267" spans="1:20" x14ac:dyDescent="0.25">
      <c r="A267" s="13">
        <v>8318</v>
      </c>
      <c r="B267" s="14" t="s">
        <v>249</v>
      </c>
      <c r="C267" s="13">
        <v>8318</v>
      </c>
      <c r="D267" s="14" t="s">
        <v>249</v>
      </c>
      <c r="E267" s="17">
        <v>12</v>
      </c>
      <c r="G267" s="15">
        <v>1</v>
      </c>
      <c r="H267" s="15">
        <v>1</v>
      </c>
      <c r="I267" s="15">
        <v>1</v>
      </c>
      <c r="J267" s="15">
        <v>1</v>
      </c>
      <c r="K267" s="15">
        <v>1</v>
      </c>
      <c r="L267" s="15">
        <v>1</v>
      </c>
      <c r="M267" s="15">
        <v>1</v>
      </c>
      <c r="N267" s="15">
        <v>1</v>
      </c>
      <c r="O267" s="15">
        <v>1</v>
      </c>
      <c r="P267" s="15">
        <v>1</v>
      </c>
      <c r="Q267" s="15">
        <v>1</v>
      </c>
      <c r="R267" s="15">
        <v>1</v>
      </c>
      <c r="S267" s="15">
        <f t="shared" si="61"/>
        <v>12</v>
      </c>
      <c r="T267" s="70">
        <f t="shared" si="62"/>
        <v>0</v>
      </c>
    </row>
    <row r="268" spans="1:20" x14ac:dyDescent="0.25">
      <c r="A268" s="13">
        <v>8319</v>
      </c>
      <c r="B268" s="14" t="s">
        <v>250</v>
      </c>
      <c r="C268" s="13">
        <v>8319</v>
      </c>
      <c r="D268" s="14" t="s">
        <v>250</v>
      </c>
      <c r="E268" s="17">
        <v>12</v>
      </c>
      <c r="G268" s="15">
        <v>1</v>
      </c>
      <c r="H268" s="15">
        <v>1</v>
      </c>
      <c r="I268" s="15">
        <v>1</v>
      </c>
      <c r="J268" s="15">
        <v>1</v>
      </c>
      <c r="K268" s="15">
        <v>1</v>
      </c>
      <c r="L268" s="15">
        <v>1</v>
      </c>
      <c r="M268" s="15">
        <v>1</v>
      </c>
      <c r="N268" s="15">
        <v>1</v>
      </c>
      <c r="O268" s="15">
        <v>1</v>
      </c>
      <c r="P268" s="15">
        <v>1</v>
      </c>
      <c r="Q268" s="15">
        <v>1</v>
      </c>
      <c r="R268" s="15">
        <v>1</v>
      </c>
      <c r="S268" s="15">
        <f t="shared" si="61"/>
        <v>12</v>
      </c>
      <c r="T268" s="70">
        <f t="shared" si="62"/>
        <v>0</v>
      </c>
    </row>
    <row r="269" spans="1:20" ht="42.75" x14ac:dyDescent="0.25">
      <c r="A269" s="13"/>
      <c r="B269" s="14"/>
      <c r="C269" s="13">
        <v>8320</v>
      </c>
      <c r="D269" s="14" t="s">
        <v>289</v>
      </c>
      <c r="E269" s="17">
        <v>12</v>
      </c>
      <c r="G269" s="15">
        <v>1</v>
      </c>
      <c r="H269" s="15">
        <v>1</v>
      </c>
      <c r="I269" s="15">
        <v>1</v>
      </c>
      <c r="J269" s="15">
        <v>1</v>
      </c>
      <c r="K269" s="15">
        <v>1</v>
      </c>
      <c r="L269" s="15">
        <v>1</v>
      </c>
      <c r="M269" s="15">
        <v>1</v>
      </c>
      <c r="N269" s="15">
        <v>1</v>
      </c>
      <c r="O269" s="15">
        <v>1</v>
      </c>
      <c r="P269" s="15">
        <v>1</v>
      </c>
      <c r="Q269" s="15">
        <v>1</v>
      </c>
      <c r="R269" s="15">
        <v>1</v>
      </c>
      <c r="S269" s="15">
        <f t="shared" si="61"/>
        <v>12</v>
      </c>
      <c r="T269" s="70">
        <f t="shared" si="62"/>
        <v>0</v>
      </c>
    </row>
    <row r="270" spans="1:20" ht="28.5" x14ac:dyDescent="0.25">
      <c r="A270" s="13">
        <v>8322</v>
      </c>
      <c r="B270" s="14" t="s">
        <v>251</v>
      </c>
      <c r="C270" s="13">
        <v>8322</v>
      </c>
      <c r="D270" s="14" t="s">
        <v>251</v>
      </c>
      <c r="E270" s="17">
        <v>12</v>
      </c>
      <c r="G270" s="15">
        <v>1</v>
      </c>
      <c r="H270" s="15">
        <v>1</v>
      </c>
      <c r="I270" s="15">
        <v>1</v>
      </c>
      <c r="J270" s="15">
        <v>1</v>
      </c>
      <c r="K270" s="15">
        <v>1</v>
      </c>
      <c r="L270" s="15">
        <v>1</v>
      </c>
      <c r="M270" s="15">
        <v>1</v>
      </c>
      <c r="N270" s="15">
        <v>1</v>
      </c>
      <c r="O270" s="15">
        <v>1</v>
      </c>
      <c r="P270" s="15">
        <v>1</v>
      </c>
      <c r="Q270" s="15">
        <v>1</v>
      </c>
      <c r="R270" s="15">
        <v>1</v>
      </c>
      <c r="S270" s="15">
        <f t="shared" si="61"/>
        <v>12</v>
      </c>
      <c r="T270" s="70">
        <f t="shared" si="62"/>
        <v>0</v>
      </c>
    </row>
    <row r="271" spans="1:20" x14ac:dyDescent="0.25">
      <c r="A271" s="13"/>
      <c r="B271" s="57"/>
      <c r="C271" s="58">
        <v>8328</v>
      </c>
      <c r="D271" s="47" t="s">
        <v>290</v>
      </c>
      <c r="E271" s="17">
        <v>12</v>
      </c>
      <c r="G271" s="15">
        <v>1</v>
      </c>
      <c r="H271" s="15">
        <v>1</v>
      </c>
      <c r="I271" s="15">
        <v>1</v>
      </c>
      <c r="J271" s="15">
        <v>1</v>
      </c>
      <c r="K271" s="15">
        <v>1</v>
      </c>
      <c r="L271" s="15">
        <v>1</v>
      </c>
      <c r="M271" s="15">
        <v>1</v>
      </c>
      <c r="N271" s="15">
        <v>1</v>
      </c>
      <c r="O271" s="15">
        <v>1</v>
      </c>
      <c r="P271" s="15">
        <v>1</v>
      </c>
      <c r="Q271" s="15">
        <v>1</v>
      </c>
      <c r="R271" s="15">
        <v>1</v>
      </c>
      <c r="S271" s="15">
        <f t="shared" si="61"/>
        <v>12</v>
      </c>
      <c r="T271" s="70">
        <f t="shared" si="62"/>
        <v>0</v>
      </c>
    </row>
    <row r="272" spans="1:20" x14ac:dyDescent="0.25">
      <c r="A272" s="13"/>
      <c r="B272" s="59"/>
      <c r="C272" s="58">
        <v>8329</v>
      </c>
      <c r="D272" s="47" t="s">
        <v>291</v>
      </c>
      <c r="E272" s="17">
        <v>12</v>
      </c>
      <c r="G272" s="15">
        <v>1</v>
      </c>
      <c r="H272" s="15">
        <v>1</v>
      </c>
      <c r="I272" s="15">
        <v>1</v>
      </c>
      <c r="J272" s="15">
        <v>1</v>
      </c>
      <c r="K272" s="15">
        <v>1</v>
      </c>
      <c r="L272" s="15">
        <v>1</v>
      </c>
      <c r="M272" s="15">
        <v>1</v>
      </c>
      <c r="N272" s="15">
        <v>1</v>
      </c>
      <c r="O272" s="15">
        <v>1</v>
      </c>
      <c r="P272" s="15">
        <v>1</v>
      </c>
      <c r="Q272" s="15">
        <v>1</v>
      </c>
      <c r="R272" s="15">
        <v>1</v>
      </c>
      <c r="S272" s="15">
        <f t="shared" si="61"/>
        <v>12</v>
      </c>
      <c r="T272" s="70">
        <f t="shared" si="62"/>
        <v>0</v>
      </c>
    </row>
    <row r="273" spans="1:20" x14ac:dyDescent="0.25">
      <c r="A273" s="13">
        <v>8330</v>
      </c>
      <c r="B273" s="60" t="s">
        <v>252</v>
      </c>
      <c r="C273" s="58">
        <v>8330</v>
      </c>
      <c r="D273" s="47" t="s">
        <v>252</v>
      </c>
      <c r="E273" s="17">
        <v>12</v>
      </c>
      <c r="G273" s="15">
        <v>1</v>
      </c>
      <c r="H273" s="15">
        <v>1</v>
      </c>
      <c r="I273" s="15">
        <v>1</v>
      </c>
      <c r="J273" s="15">
        <v>1</v>
      </c>
      <c r="K273" s="15">
        <v>1</v>
      </c>
      <c r="L273" s="15">
        <v>1</v>
      </c>
      <c r="M273" s="15">
        <v>1</v>
      </c>
      <c r="N273" s="15">
        <v>1</v>
      </c>
      <c r="O273" s="15">
        <v>1</v>
      </c>
      <c r="P273" s="15">
        <v>1</v>
      </c>
      <c r="Q273" s="15">
        <v>1</v>
      </c>
      <c r="R273" s="15">
        <v>1</v>
      </c>
      <c r="S273" s="15">
        <f t="shared" si="61"/>
        <v>12</v>
      </c>
      <c r="T273" s="70">
        <f t="shared" si="62"/>
        <v>0</v>
      </c>
    </row>
    <row r="274" spans="1:20" x14ac:dyDescent="0.25">
      <c r="A274" s="13"/>
      <c r="B274" s="31"/>
      <c r="C274" s="13">
        <v>8331</v>
      </c>
      <c r="D274" s="14" t="s">
        <v>292</v>
      </c>
      <c r="E274" s="17">
        <v>12</v>
      </c>
      <c r="G274" s="15">
        <v>1</v>
      </c>
      <c r="H274" s="15">
        <v>1</v>
      </c>
      <c r="I274" s="15">
        <v>1</v>
      </c>
      <c r="J274" s="15">
        <v>1</v>
      </c>
      <c r="K274" s="15">
        <v>1</v>
      </c>
      <c r="L274" s="15">
        <v>1</v>
      </c>
      <c r="M274" s="15">
        <v>1</v>
      </c>
      <c r="N274" s="15">
        <v>1</v>
      </c>
      <c r="O274" s="15">
        <v>1</v>
      </c>
      <c r="P274" s="15">
        <v>1</v>
      </c>
      <c r="Q274" s="15">
        <v>1</v>
      </c>
      <c r="R274" s="15">
        <v>1</v>
      </c>
      <c r="S274" s="15">
        <f t="shared" si="61"/>
        <v>12</v>
      </c>
      <c r="T274" s="70">
        <f t="shared" si="62"/>
        <v>0</v>
      </c>
    </row>
    <row r="275" spans="1:20" x14ac:dyDescent="0.25">
      <c r="A275" s="13"/>
      <c r="B275" s="31"/>
      <c r="C275" s="13">
        <v>8332</v>
      </c>
      <c r="D275" s="14" t="s">
        <v>293</v>
      </c>
      <c r="E275" s="17">
        <v>12</v>
      </c>
      <c r="G275" s="15">
        <v>1</v>
      </c>
      <c r="H275" s="15">
        <v>1</v>
      </c>
      <c r="I275" s="15">
        <v>1</v>
      </c>
      <c r="J275" s="15">
        <v>1</v>
      </c>
      <c r="K275" s="15">
        <v>1</v>
      </c>
      <c r="L275" s="15">
        <v>1</v>
      </c>
      <c r="M275" s="15">
        <v>1</v>
      </c>
      <c r="N275" s="15">
        <v>1</v>
      </c>
      <c r="O275" s="15">
        <v>1</v>
      </c>
      <c r="P275" s="15">
        <v>1</v>
      </c>
      <c r="Q275" s="15">
        <v>1</v>
      </c>
      <c r="R275" s="15">
        <v>1</v>
      </c>
      <c r="S275" s="15">
        <f t="shared" si="61"/>
        <v>12</v>
      </c>
      <c r="T275" s="70">
        <f t="shared" si="62"/>
        <v>0</v>
      </c>
    </row>
    <row r="276" spans="1:20" x14ac:dyDescent="0.25">
      <c r="A276" s="13"/>
      <c r="B276" s="31"/>
      <c r="C276" s="13">
        <v>8334</v>
      </c>
      <c r="D276" s="14" t="s">
        <v>294</v>
      </c>
      <c r="E276" s="17">
        <v>12</v>
      </c>
      <c r="G276" s="15">
        <v>1</v>
      </c>
      <c r="H276" s="15">
        <v>1</v>
      </c>
      <c r="I276" s="15">
        <v>1</v>
      </c>
      <c r="J276" s="15">
        <v>1</v>
      </c>
      <c r="K276" s="15">
        <v>1</v>
      </c>
      <c r="L276" s="15">
        <v>1</v>
      </c>
      <c r="M276" s="15">
        <v>1</v>
      </c>
      <c r="N276" s="15">
        <v>1</v>
      </c>
      <c r="O276" s="15">
        <v>1</v>
      </c>
      <c r="P276" s="15">
        <v>1</v>
      </c>
      <c r="Q276" s="15">
        <v>1</v>
      </c>
      <c r="R276" s="15">
        <v>1</v>
      </c>
      <c r="S276" s="15">
        <f t="shared" si="61"/>
        <v>12</v>
      </c>
      <c r="T276" s="70">
        <f t="shared" si="62"/>
        <v>0</v>
      </c>
    </row>
    <row r="277" spans="1:20" x14ac:dyDescent="0.25">
      <c r="A277" s="13"/>
      <c r="B277" s="31"/>
      <c r="C277" s="13">
        <v>8336</v>
      </c>
      <c r="D277" s="14" t="s">
        <v>295</v>
      </c>
      <c r="E277" s="17">
        <v>12</v>
      </c>
      <c r="G277" s="15">
        <v>1</v>
      </c>
      <c r="H277" s="15">
        <v>1</v>
      </c>
      <c r="I277" s="15">
        <v>1</v>
      </c>
      <c r="J277" s="15">
        <v>1</v>
      </c>
      <c r="K277" s="15">
        <v>1</v>
      </c>
      <c r="L277" s="15">
        <v>1</v>
      </c>
      <c r="M277" s="15">
        <v>1</v>
      </c>
      <c r="N277" s="15">
        <v>1</v>
      </c>
      <c r="O277" s="15">
        <v>1</v>
      </c>
      <c r="P277" s="15">
        <v>1</v>
      </c>
      <c r="Q277" s="15">
        <v>1</v>
      </c>
      <c r="R277" s="15">
        <v>1</v>
      </c>
      <c r="S277" s="15">
        <f t="shared" si="61"/>
        <v>12</v>
      </c>
      <c r="T277" s="70">
        <f t="shared" si="62"/>
        <v>0</v>
      </c>
    </row>
    <row r="278" spans="1:20" ht="28.5" x14ac:dyDescent="0.25">
      <c r="A278" s="13"/>
      <c r="B278" s="31"/>
      <c r="C278" s="13">
        <v>8337</v>
      </c>
      <c r="D278" s="14" t="s">
        <v>296</v>
      </c>
      <c r="E278" s="17">
        <v>12</v>
      </c>
      <c r="G278" s="15">
        <v>1</v>
      </c>
      <c r="H278" s="15">
        <v>1</v>
      </c>
      <c r="I278" s="15">
        <v>1</v>
      </c>
      <c r="J278" s="15">
        <v>1</v>
      </c>
      <c r="K278" s="15">
        <v>1</v>
      </c>
      <c r="L278" s="15">
        <v>1</v>
      </c>
      <c r="M278" s="15">
        <v>1</v>
      </c>
      <c r="N278" s="15">
        <v>1</v>
      </c>
      <c r="O278" s="15">
        <v>1</v>
      </c>
      <c r="P278" s="15">
        <v>1</v>
      </c>
      <c r="Q278" s="15">
        <v>1</v>
      </c>
      <c r="R278" s="15">
        <v>1</v>
      </c>
      <c r="S278" s="15">
        <f t="shared" si="61"/>
        <v>12</v>
      </c>
      <c r="T278" s="70">
        <f t="shared" si="62"/>
        <v>0</v>
      </c>
    </row>
    <row r="279" spans="1:20" ht="28.5" x14ac:dyDescent="0.25">
      <c r="A279" s="13">
        <v>8338</v>
      </c>
      <c r="B279" s="14" t="s">
        <v>253</v>
      </c>
      <c r="C279" s="13">
        <v>8338</v>
      </c>
      <c r="D279" s="14" t="s">
        <v>253</v>
      </c>
      <c r="E279" s="17">
        <v>12</v>
      </c>
      <c r="G279" s="15">
        <v>1</v>
      </c>
      <c r="H279" s="15">
        <v>1</v>
      </c>
      <c r="I279" s="15">
        <v>1</v>
      </c>
      <c r="J279" s="15">
        <v>1</v>
      </c>
      <c r="K279" s="15">
        <v>1</v>
      </c>
      <c r="L279" s="15">
        <v>1</v>
      </c>
      <c r="M279" s="15">
        <v>1</v>
      </c>
      <c r="N279" s="15">
        <v>1</v>
      </c>
      <c r="O279" s="15">
        <v>1</v>
      </c>
      <c r="P279" s="15">
        <v>1</v>
      </c>
      <c r="Q279" s="15">
        <v>1</v>
      </c>
      <c r="R279" s="15">
        <v>1</v>
      </c>
      <c r="S279" s="15">
        <f t="shared" si="61"/>
        <v>12</v>
      </c>
      <c r="T279" s="70">
        <f t="shared" si="62"/>
        <v>0</v>
      </c>
    </row>
    <row r="280" spans="1:20" ht="28.5" x14ac:dyDescent="0.25">
      <c r="A280" s="13"/>
      <c r="B280" s="14"/>
      <c r="C280" s="13">
        <v>8339</v>
      </c>
      <c r="D280" s="14" t="s">
        <v>297</v>
      </c>
      <c r="E280" s="17">
        <v>12</v>
      </c>
      <c r="G280" s="15">
        <v>1</v>
      </c>
      <c r="H280" s="15">
        <v>1</v>
      </c>
      <c r="I280" s="15">
        <v>1</v>
      </c>
      <c r="J280" s="15">
        <v>1</v>
      </c>
      <c r="K280" s="15">
        <v>1</v>
      </c>
      <c r="L280" s="15">
        <v>1</v>
      </c>
      <c r="M280" s="15">
        <v>1</v>
      </c>
      <c r="N280" s="15">
        <v>1</v>
      </c>
      <c r="O280" s="15">
        <v>1</v>
      </c>
      <c r="P280" s="15">
        <v>1</v>
      </c>
      <c r="Q280" s="15">
        <v>1</v>
      </c>
      <c r="R280" s="15">
        <v>1</v>
      </c>
      <c r="S280" s="15">
        <f t="shared" si="61"/>
        <v>12</v>
      </c>
      <c r="T280" s="70">
        <f t="shared" si="62"/>
        <v>0</v>
      </c>
    </row>
    <row r="281" spans="1:20" ht="28.5" x14ac:dyDescent="0.25">
      <c r="A281" s="13">
        <v>8349</v>
      </c>
      <c r="B281" s="14" t="s">
        <v>227</v>
      </c>
      <c r="C281" s="13">
        <v>8349</v>
      </c>
      <c r="D281" s="14" t="s">
        <v>227</v>
      </c>
      <c r="E281" s="17">
        <v>12</v>
      </c>
      <c r="G281" s="15">
        <v>1</v>
      </c>
      <c r="H281" s="15">
        <v>1</v>
      </c>
      <c r="I281" s="15">
        <v>1</v>
      </c>
      <c r="J281" s="15">
        <v>1</v>
      </c>
      <c r="K281" s="15">
        <v>1</v>
      </c>
      <c r="L281" s="15">
        <v>1</v>
      </c>
      <c r="M281" s="15">
        <v>1</v>
      </c>
      <c r="N281" s="15">
        <v>1</v>
      </c>
      <c r="O281" s="15">
        <v>1</v>
      </c>
      <c r="P281" s="15">
        <v>1</v>
      </c>
      <c r="Q281" s="15">
        <v>1</v>
      </c>
      <c r="R281" s="15">
        <v>1</v>
      </c>
      <c r="S281" s="15">
        <f t="shared" si="61"/>
        <v>12</v>
      </c>
      <c r="T281" s="70">
        <f t="shared" si="62"/>
        <v>0</v>
      </c>
    </row>
    <row r="282" spans="1:20" ht="28.5" x14ac:dyDescent="0.25">
      <c r="A282" s="13">
        <v>8350</v>
      </c>
      <c r="B282" s="14" t="s">
        <v>254</v>
      </c>
      <c r="C282" s="13">
        <v>8350</v>
      </c>
      <c r="D282" s="14" t="s">
        <v>254</v>
      </c>
      <c r="E282" s="17">
        <v>12</v>
      </c>
      <c r="G282" s="15">
        <v>1</v>
      </c>
      <c r="H282" s="15">
        <v>1</v>
      </c>
      <c r="I282" s="15">
        <v>1</v>
      </c>
      <c r="J282" s="15">
        <v>1</v>
      </c>
      <c r="K282" s="15">
        <v>1</v>
      </c>
      <c r="L282" s="15">
        <v>1</v>
      </c>
      <c r="M282" s="15">
        <v>1</v>
      </c>
      <c r="N282" s="15">
        <v>1</v>
      </c>
      <c r="O282" s="15">
        <v>1</v>
      </c>
      <c r="P282" s="15">
        <v>1</v>
      </c>
      <c r="Q282" s="15">
        <v>1</v>
      </c>
      <c r="R282" s="15">
        <v>1</v>
      </c>
      <c r="S282" s="15">
        <f t="shared" si="61"/>
        <v>12</v>
      </c>
      <c r="T282" s="70">
        <f t="shared" si="62"/>
        <v>0</v>
      </c>
    </row>
    <row r="283" spans="1:20" x14ac:dyDescent="0.25">
      <c r="A283" s="13">
        <v>8353</v>
      </c>
      <c r="B283" s="14" t="s">
        <v>255</v>
      </c>
      <c r="C283" s="13">
        <v>8353</v>
      </c>
      <c r="D283" s="14" t="s">
        <v>255</v>
      </c>
      <c r="E283" s="17">
        <v>12</v>
      </c>
      <c r="G283" s="15">
        <v>1</v>
      </c>
      <c r="H283" s="15">
        <v>1</v>
      </c>
      <c r="I283" s="15">
        <v>1</v>
      </c>
      <c r="J283" s="15">
        <v>1</v>
      </c>
      <c r="K283" s="15">
        <v>1</v>
      </c>
      <c r="L283" s="15">
        <v>1</v>
      </c>
      <c r="M283" s="15">
        <v>1</v>
      </c>
      <c r="N283" s="15">
        <v>1</v>
      </c>
      <c r="O283" s="15">
        <v>1</v>
      </c>
      <c r="P283" s="15">
        <v>1</v>
      </c>
      <c r="Q283" s="15">
        <v>1</v>
      </c>
      <c r="R283" s="15">
        <v>1</v>
      </c>
      <c r="S283" s="15">
        <f t="shared" si="61"/>
        <v>12</v>
      </c>
      <c r="T283" s="70">
        <f t="shared" si="62"/>
        <v>0</v>
      </c>
    </row>
    <row r="284" spans="1:20" ht="28.5" x14ac:dyDescent="0.25">
      <c r="A284" s="52"/>
      <c r="B284" s="14"/>
      <c r="C284" s="13">
        <v>8358</v>
      </c>
      <c r="D284" s="14" t="s">
        <v>298</v>
      </c>
      <c r="E284" s="17">
        <v>12</v>
      </c>
      <c r="G284" s="15">
        <v>1</v>
      </c>
      <c r="H284" s="15">
        <v>1</v>
      </c>
      <c r="I284" s="15">
        <v>1</v>
      </c>
      <c r="J284" s="15">
        <v>1</v>
      </c>
      <c r="K284" s="15">
        <v>1</v>
      </c>
      <c r="L284" s="15">
        <v>1</v>
      </c>
      <c r="M284" s="15">
        <v>1</v>
      </c>
      <c r="N284" s="15">
        <v>1</v>
      </c>
      <c r="O284" s="15">
        <v>1</v>
      </c>
      <c r="P284" s="15">
        <v>1</v>
      </c>
      <c r="Q284" s="15">
        <v>1</v>
      </c>
      <c r="R284" s="15">
        <v>1</v>
      </c>
      <c r="S284" s="53">
        <f t="shared" si="61"/>
        <v>12</v>
      </c>
      <c r="T284" s="73">
        <f t="shared" si="62"/>
        <v>0</v>
      </c>
    </row>
    <row r="285" spans="1:20" x14ac:dyDescent="0.25">
      <c r="A285" s="32">
        <v>8362</v>
      </c>
      <c r="B285" s="26" t="s">
        <v>256</v>
      </c>
      <c r="C285" s="48">
        <v>8362</v>
      </c>
      <c r="D285" s="24" t="s">
        <v>256</v>
      </c>
      <c r="E285" s="17">
        <v>12</v>
      </c>
      <c r="G285" s="15">
        <v>1</v>
      </c>
      <c r="H285" s="15">
        <v>1</v>
      </c>
      <c r="I285" s="15">
        <v>1</v>
      </c>
      <c r="J285" s="15">
        <v>1</v>
      </c>
      <c r="K285" s="15">
        <v>1</v>
      </c>
      <c r="L285" s="15">
        <v>1</v>
      </c>
      <c r="M285" s="15">
        <v>1</v>
      </c>
      <c r="N285" s="15">
        <v>1</v>
      </c>
      <c r="O285" s="15">
        <v>1</v>
      </c>
      <c r="P285" s="15">
        <v>1</v>
      </c>
      <c r="Q285" s="15">
        <v>1</v>
      </c>
      <c r="R285" s="15">
        <v>1</v>
      </c>
      <c r="S285" s="53">
        <f t="shared" si="61"/>
        <v>12</v>
      </c>
      <c r="T285" s="73">
        <f t="shared" si="62"/>
        <v>0</v>
      </c>
    </row>
    <row r="286" spans="1:20" x14ac:dyDescent="0.25">
      <c r="A286" s="32"/>
      <c r="B286" s="26"/>
      <c r="C286" s="48">
        <v>8364</v>
      </c>
      <c r="D286" s="24" t="s">
        <v>299</v>
      </c>
      <c r="E286" s="17">
        <v>12</v>
      </c>
      <c r="G286" s="15">
        <v>1</v>
      </c>
      <c r="H286" s="15">
        <v>1</v>
      </c>
      <c r="I286" s="15">
        <v>1</v>
      </c>
      <c r="J286" s="15">
        <v>1</v>
      </c>
      <c r="K286" s="15">
        <v>1</v>
      </c>
      <c r="L286" s="15">
        <v>1</v>
      </c>
      <c r="M286" s="15">
        <v>1</v>
      </c>
      <c r="N286" s="15">
        <v>1</v>
      </c>
      <c r="O286" s="15">
        <v>1</v>
      </c>
      <c r="P286" s="15">
        <v>1</v>
      </c>
      <c r="Q286" s="15">
        <v>1</v>
      </c>
      <c r="R286" s="15">
        <v>1</v>
      </c>
      <c r="S286" s="53">
        <f t="shared" si="61"/>
        <v>12</v>
      </c>
      <c r="T286" s="73">
        <f t="shared" si="62"/>
        <v>0</v>
      </c>
    </row>
    <row r="287" spans="1:20" x14ac:dyDescent="0.25">
      <c r="A287" s="33">
        <v>8375</v>
      </c>
      <c r="B287" s="24" t="s">
        <v>257</v>
      </c>
      <c r="C287" s="48">
        <v>8375</v>
      </c>
      <c r="D287" s="24" t="s">
        <v>257</v>
      </c>
      <c r="E287" s="17">
        <v>3000000</v>
      </c>
      <c r="G287" s="84">
        <v>250000</v>
      </c>
      <c r="H287" s="84">
        <v>250000</v>
      </c>
      <c r="I287" s="84">
        <v>250000</v>
      </c>
      <c r="J287" s="84">
        <v>250000</v>
      </c>
      <c r="K287" s="84">
        <v>250000</v>
      </c>
      <c r="L287" s="84">
        <v>250000</v>
      </c>
      <c r="M287" s="84">
        <v>250000</v>
      </c>
      <c r="N287" s="84">
        <v>250000</v>
      </c>
      <c r="O287" s="84">
        <v>250000</v>
      </c>
      <c r="P287" s="84">
        <v>250000</v>
      </c>
      <c r="Q287" s="84">
        <v>250000</v>
      </c>
      <c r="R287" s="84">
        <v>250000</v>
      </c>
      <c r="S287" s="53">
        <f t="shared" si="61"/>
        <v>3000000</v>
      </c>
      <c r="T287" s="73">
        <f t="shared" si="62"/>
        <v>0</v>
      </c>
    </row>
    <row r="288" spans="1:20" ht="30" x14ac:dyDescent="0.25">
      <c r="A288" s="18">
        <v>9000</v>
      </c>
      <c r="B288" s="19" t="s">
        <v>258</v>
      </c>
      <c r="C288" s="18">
        <v>9000</v>
      </c>
      <c r="D288" s="19" t="s">
        <v>258</v>
      </c>
      <c r="E288" s="40">
        <f>+E289+E295+E297</f>
        <v>48</v>
      </c>
      <c r="G288" s="40">
        <f t="shared" ref="G288:S288" si="63">+G289+G295+G297</f>
        <v>4</v>
      </c>
      <c r="H288" s="40">
        <f t="shared" si="63"/>
        <v>4</v>
      </c>
      <c r="I288" s="40">
        <f t="shared" si="63"/>
        <v>4</v>
      </c>
      <c r="J288" s="40">
        <f t="shared" si="63"/>
        <v>4</v>
      </c>
      <c r="K288" s="40">
        <f t="shared" si="63"/>
        <v>4</v>
      </c>
      <c r="L288" s="40">
        <f t="shared" si="63"/>
        <v>4</v>
      </c>
      <c r="M288" s="40">
        <f t="shared" si="63"/>
        <v>4</v>
      </c>
      <c r="N288" s="40">
        <f t="shared" si="63"/>
        <v>4</v>
      </c>
      <c r="O288" s="40">
        <f t="shared" si="63"/>
        <v>4</v>
      </c>
      <c r="P288" s="40">
        <f t="shared" si="63"/>
        <v>4</v>
      </c>
      <c r="Q288" s="40">
        <f t="shared" si="63"/>
        <v>4</v>
      </c>
      <c r="R288" s="40">
        <f t="shared" si="63"/>
        <v>4</v>
      </c>
      <c r="S288" s="40">
        <f t="shared" si="63"/>
        <v>48</v>
      </c>
      <c r="T288" s="73">
        <f t="shared" si="62"/>
        <v>0</v>
      </c>
    </row>
    <row r="289" spans="1:21" x14ac:dyDescent="0.25">
      <c r="A289" s="10">
        <v>9300</v>
      </c>
      <c r="B289" s="11" t="s">
        <v>259</v>
      </c>
      <c r="C289" s="10">
        <v>9300</v>
      </c>
      <c r="D289" s="11" t="s">
        <v>259</v>
      </c>
      <c r="E289" s="41">
        <f>+E290+E294</f>
        <v>48</v>
      </c>
      <c r="G289" s="41">
        <f t="shared" ref="G289:S289" si="64">+G290+G294</f>
        <v>4</v>
      </c>
      <c r="H289" s="41">
        <f t="shared" si="64"/>
        <v>4</v>
      </c>
      <c r="I289" s="41">
        <f t="shared" si="64"/>
        <v>4</v>
      </c>
      <c r="J289" s="41">
        <f t="shared" si="64"/>
        <v>4</v>
      </c>
      <c r="K289" s="41">
        <f t="shared" si="64"/>
        <v>4</v>
      </c>
      <c r="L289" s="41">
        <f t="shared" si="64"/>
        <v>4</v>
      </c>
      <c r="M289" s="41">
        <f t="shared" si="64"/>
        <v>4</v>
      </c>
      <c r="N289" s="41">
        <f t="shared" si="64"/>
        <v>4</v>
      </c>
      <c r="O289" s="41">
        <f t="shared" si="64"/>
        <v>4</v>
      </c>
      <c r="P289" s="41">
        <f t="shared" si="64"/>
        <v>4</v>
      </c>
      <c r="Q289" s="41">
        <f t="shared" si="64"/>
        <v>4</v>
      </c>
      <c r="R289" s="41">
        <f t="shared" si="64"/>
        <v>4</v>
      </c>
      <c r="S289" s="41">
        <f t="shared" si="64"/>
        <v>48</v>
      </c>
      <c r="T289" s="73">
        <f t="shared" si="62"/>
        <v>0</v>
      </c>
    </row>
    <row r="290" spans="1:21" ht="28.5" x14ac:dyDescent="0.25">
      <c r="A290" s="13">
        <v>9301</v>
      </c>
      <c r="B290" s="14" t="s">
        <v>260</v>
      </c>
      <c r="C290" s="13">
        <v>9301</v>
      </c>
      <c r="D290" s="14" t="s">
        <v>260</v>
      </c>
      <c r="E290" s="17">
        <f>SUM(E291:E293)</f>
        <v>36</v>
      </c>
      <c r="G290" s="17">
        <f t="shared" ref="G290:S290" si="65">SUM(G291:G293)</f>
        <v>3</v>
      </c>
      <c r="H290" s="17">
        <f t="shared" si="65"/>
        <v>3</v>
      </c>
      <c r="I290" s="17">
        <f t="shared" si="65"/>
        <v>3</v>
      </c>
      <c r="J290" s="17">
        <f t="shared" si="65"/>
        <v>3</v>
      </c>
      <c r="K290" s="17">
        <f t="shared" si="65"/>
        <v>3</v>
      </c>
      <c r="L290" s="17">
        <f t="shared" si="65"/>
        <v>3</v>
      </c>
      <c r="M290" s="17">
        <f t="shared" si="65"/>
        <v>3</v>
      </c>
      <c r="N290" s="17">
        <f t="shared" si="65"/>
        <v>3</v>
      </c>
      <c r="O290" s="17">
        <f t="shared" si="65"/>
        <v>3</v>
      </c>
      <c r="P290" s="17">
        <f t="shared" si="65"/>
        <v>3</v>
      </c>
      <c r="Q290" s="17">
        <f t="shared" si="65"/>
        <v>3</v>
      </c>
      <c r="R290" s="17">
        <f t="shared" si="65"/>
        <v>3</v>
      </c>
      <c r="S290" s="17">
        <f t="shared" si="65"/>
        <v>36</v>
      </c>
      <c r="T290" s="73">
        <f t="shared" si="62"/>
        <v>0</v>
      </c>
    </row>
    <row r="291" spans="1:21" x14ac:dyDescent="0.25">
      <c r="A291" s="13" t="s">
        <v>20</v>
      </c>
      <c r="B291" s="14" t="s">
        <v>261</v>
      </c>
      <c r="C291" s="13" t="s">
        <v>20</v>
      </c>
      <c r="D291" s="14" t="s">
        <v>261</v>
      </c>
      <c r="E291" s="17">
        <v>12</v>
      </c>
      <c r="G291" s="15">
        <v>1</v>
      </c>
      <c r="H291" s="15">
        <v>1</v>
      </c>
      <c r="I291" s="15">
        <v>1</v>
      </c>
      <c r="J291" s="15">
        <v>1</v>
      </c>
      <c r="K291" s="15">
        <v>1</v>
      </c>
      <c r="L291" s="15">
        <v>1</v>
      </c>
      <c r="M291" s="15">
        <v>1</v>
      </c>
      <c r="N291" s="15">
        <v>1</v>
      </c>
      <c r="O291" s="15">
        <v>1</v>
      </c>
      <c r="P291" s="15">
        <v>1</v>
      </c>
      <c r="Q291" s="15">
        <v>1</v>
      </c>
      <c r="R291" s="15">
        <v>1</v>
      </c>
      <c r="S291" s="53">
        <f t="shared" si="61"/>
        <v>12</v>
      </c>
      <c r="T291" s="73">
        <f t="shared" si="62"/>
        <v>0</v>
      </c>
    </row>
    <row r="292" spans="1:21" x14ac:dyDescent="0.25">
      <c r="A292" s="13" t="s">
        <v>20</v>
      </c>
      <c r="B292" s="14" t="s">
        <v>262</v>
      </c>
      <c r="C292" s="13" t="s">
        <v>20</v>
      </c>
      <c r="D292" s="14" t="s">
        <v>262</v>
      </c>
      <c r="E292" s="17">
        <v>12</v>
      </c>
      <c r="G292" s="15">
        <v>1</v>
      </c>
      <c r="H292" s="15">
        <v>1</v>
      </c>
      <c r="I292" s="15">
        <v>1</v>
      </c>
      <c r="J292" s="15">
        <v>1</v>
      </c>
      <c r="K292" s="15">
        <v>1</v>
      </c>
      <c r="L292" s="15">
        <v>1</v>
      </c>
      <c r="M292" s="15">
        <v>1</v>
      </c>
      <c r="N292" s="15">
        <v>1</v>
      </c>
      <c r="O292" s="15">
        <v>1</v>
      </c>
      <c r="P292" s="15">
        <v>1</v>
      </c>
      <c r="Q292" s="15">
        <v>1</v>
      </c>
      <c r="R292" s="15">
        <v>1</v>
      </c>
      <c r="S292" s="53">
        <f t="shared" si="61"/>
        <v>12</v>
      </c>
      <c r="T292" s="73">
        <f t="shared" si="62"/>
        <v>0</v>
      </c>
    </row>
    <row r="293" spans="1:21" x14ac:dyDescent="0.25">
      <c r="A293" s="13" t="s">
        <v>20</v>
      </c>
      <c r="B293" s="14" t="s">
        <v>263</v>
      </c>
      <c r="C293" s="13" t="s">
        <v>20</v>
      </c>
      <c r="D293" s="14" t="s">
        <v>263</v>
      </c>
      <c r="E293" s="17">
        <v>12</v>
      </c>
      <c r="G293" s="15">
        <v>1</v>
      </c>
      <c r="H293" s="15">
        <v>1</v>
      </c>
      <c r="I293" s="15">
        <v>1</v>
      </c>
      <c r="J293" s="15">
        <v>1</v>
      </c>
      <c r="K293" s="15">
        <v>1</v>
      </c>
      <c r="L293" s="15">
        <v>1</v>
      </c>
      <c r="M293" s="15">
        <v>1</v>
      </c>
      <c r="N293" s="15">
        <v>1</v>
      </c>
      <c r="O293" s="15">
        <v>1</v>
      </c>
      <c r="P293" s="15">
        <v>1</v>
      </c>
      <c r="Q293" s="15">
        <v>1</v>
      </c>
      <c r="R293" s="15">
        <v>1</v>
      </c>
      <c r="S293" s="53">
        <f t="shared" si="61"/>
        <v>12</v>
      </c>
      <c r="T293" s="73">
        <f t="shared" si="62"/>
        <v>0</v>
      </c>
    </row>
    <row r="294" spans="1:21" x14ac:dyDescent="0.25">
      <c r="A294" s="13"/>
      <c r="B294" s="14"/>
      <c r="C294" s="13">
        <v>9302</v>
      </c>
      <c r="D294" s="14" t="s">
        <v>264</v>
      </c>
      <c r="E294" s="17">
        <v>12</v>
      </c>
      <c r="G294" s="15">
        <v>1</v>
      </c>
      <c r="H294" s="15">
        <v>1</v>
      </c>
      <c r="I294" s="15">
        <v>1</v>
      </c>
      <c r="J294" s="15">
        <v>1</v>
      </c>
      <c r="K294" s="15">
        <v>1</v>
      </c>
      <c r="L294" s="15">
        <v>1</v>
      </c>
      <c r="M294" s="15">
        <v>1</v>
      </c>
      <c r="N294" s="15">
        <v>1</v>
      </c>
      <c r="O294" s="15">
        <v>1</v>
      </c>
      <c r="P294" s="15">
        <v>1</v>
      </c>
      <c r="Q294" s="15">
        <v>1</v>
      </c>
      <c r="R294" s="15">
        <v>1</v>
      </c>
      <c r="S294" s="53">
        <f t="shared" si="61"/>
        <v>12</v>
      </c>
      <c r="T294" s="73">
        <f t="shared" si="62"/>
        <v>0</v>
      </c>
    </row>
    <row r="295" spans="1:21" hidden="1" x14ac:dyDescent="0.25">
      <c r="A295" s="13">
        <v>9302</v>
      </c>
      <c r="B295" s="14" t="s">
        <v>264</v>
      </c>
      <c r="C295" s="18">
        <v>9400</v>
      </c>
      <c r="D295" s="19" t="s">
        <v>265</v>
      </c>
      <c r="E295" s="41">
        <f>+E296</f>
        <v>0</v>
      </c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53">
        <f t="shared" si="61"/>
        <v>0</v>
      </c>
      <c r="T295" s="73">
        <f t="shared" si="62"/>
        <v>0</v>
      </c>
    </row>
    <row r="296" spans="1:21" hidden="1" x14ac:dyDescent="0.25">
      <c r="A296" s="18">
        <v>9400</v>
      </c>
      <c r="B296" s="19" t="s">
        <v>265</v>
      </c>
      <c r="C296" s="13">
        <v>9401</v>
      </c>
      <c r="D296" s="14" t="s">
        <v>266</v>
      </c>
      <c r="E296" s="17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53">
        <f t="shared" si="61"/>
        <v>0</v>
      </c>
      <c r="T296" s="73">
        <f t="shared" si="62"/>
        <v>0</v>
      </c>
    </row>
    <row r="297" spans="1:21" hidden="1" x14ac:dyDescent="0.25">
      <c r="A297" s="13">
        <v>9401</v>
      </c>
      <c r="B297" s="14" t="s">
        <v>266</v>
      </c>
      <c r="C297" s="18">
        <v>9500</v>
      </c>
      <c r="D297" s="19" t="s">
        <v>267</v>
      </c>
      <c r="E297" s="41">
        <f>+E298</f>
        <v>0</v>
      </c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53">
        <f t="shared" si="61"/>
        <v>0</v>
      </c>
      <c r="T297" s="73">
        <f t="shared" si="62"/>
        <v>0</v>
      </c>
    </row>
    <row r="298" spans="1:21" hidden="1" x14ac:dyDescent="0.25">
      <c r="A298" s="18">
        <v>9500</v>
      </c>
      <c r="B298" s="19" t="s">
        <v>267</v>
      </c>
      <c r="C298" s="13">
        <v>9501</v>
      </c>
      <c r="D298" s="14" t="s">
        <v>267</v>
      </c>
      <c r="E298" s="17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53">
        <f t="shared" si="61"/>
        <v>0</v>
      </c>
      <c r="T298" s="73">
        <f t="shared" si="62"/>
        <v>0</v>
      </c>
    </row>
    <row r="299" spans="1:21" ht="15.75" thickBot="1" x14ac:dyDescent="0.3">
      <c r="A299" s="13">
        <v>9501</v>
      </c>
      <c r="B299" s="14" t="s">
        <v>267</v>
      </c>
      <c r="C299" s="34"/>
      <c r="D299" s="35" t="s">
        <v>268</v>
      </c>
      <c r="E299" s="49">
        <f t="shared" ref="E299:T299" si="66">E7+E45+E52+E167+E191+E220+E231+E288</f>
        <v>756119740.6099999</v>
      </c>
      <c r="G299" s="49">
        <f t="shared" si="66"/>
        <v>89287031</v>
      </c>
      <c r="H299" s="49">
        <f t="shared" si="66"/>
        <v>69370580</v>
      </c>
      <c r="I299" s="49">
        <f t="shared" si="66"/>
        <v>68584960</v>
      </c>
      <c r="J299" s="49">
        <f t="shared" si="66"/>
        <v>53107785</v>
      </c>
      <c r="K299" s="49">
        <f t="shared" si="66"/>
        <v>64412625</v>
      </c>
      <c r="L299" s="49">
        <f t="shared" si="66"/>
        <v>50151227</v>
      </c>
      <c r="M299" s="49">
        <f t="shared" si="66"/>
        <v>53927745</v>
      </c>
      <c r="N299" s="49">
        <f t="shared" si="66"/>
        <v>57823298</v>
      </c>
      <c r="O299" s="49">
        <f t="shared" si="66"/>
        <v>73473211</v>
      </c>
      <c r="P299" s="49">
        <f t="shared" si="66"/>
        <v>55724701.350000001</v>
      </c>
      <c r="Q299" s="49">
        <f t="shared" si="66"/>
        <v>55015431</v>
      </c>
      <c r="R299" s="49">
        <f t="shared" si="66"/>
        <v>65241146.260000005</v>
      </c>
      <c r="S299" s="54">
        <f t="shared" si="66"/>
        <v>756119740.6099999</v>
      </c>
      <c r="T299" s="74">
        <f t="shared" si="66"/>
        <v>0</v>
      </c>
    </row>
    <row r="300" spans="1:21" ht="15.75" thickBot="1" x14ac:dyDescent="0.3">
      <c r="A300" s="34"/>
      <c r="B300" s="35" t="s">
        <v>268</v>
      </c>
      <c r="F300" s="55"/>
      <c r="G300" s="56"/>
      <c r="H300" s="56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68"/>
      <c r="U300" s="3"/>
    </row>
    <row r="301" spans="1:21" x14ac:dyDescent="0.25">
      <c r="F301" s="55"/>
      <c r="G301" s="56"/>
      <c r="H301" s="56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68"/>
      <c r="U301" s="3"/>
    </row>
    <row r="302" spans="1:21" x14ac:dyDescent="0.25">
      <c r="F302" s="55"/>
      <c r="G302" s="56"/>
      <c r="H302" s="56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68"/>
      <c r="U302" s="3"/>
    </row>
    <row r="303" spans="1:21" x14ac:dyDescent="0.25">
      <c r="F303" s="55"/>
      <c r="G303" s="56"/>
      <c r="H303" s="56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68"/>
      <c r="U303" s="3"/>
    </row>
  </sheetData>
  <mergeCells count="22">
    <mergeCell ref="C1:D1"/>
    <mergeCell ref="C5:C6"/>
    <mergeCell ref="D5:D6"/>
    <mergeCell ref="E5:E6"/>
    <mergeCell ref="A2:G2"/>
    <mergeCell ref="G4:R4"/>
    <mergeCell ref="A5:A6"/>
    <mergeCell ref="B5:B6"/>
    <mergeCell ref="G5:G6"/>
    <mergeCell ref="H5:H6"/>
    <mergeCell ref="I5:I6"/>
    <mergeCell ref="J5:J6"/>
    <mergeCell ref="K5:K6"/>
    <mergeCell ref="L5:L6"/>
    <mergeCell ref="T5:T6"/>
    <mergeCell ref="S5:S6"/>
    <mergeCell ref="M5:M6"/>
    <mergeCell ref="N5:N6"/>
    <mergeCell ref="O5:O6"/>
    <mergeCell ref="P5:P6"/>
    <mergeCell ref="Q5:Q6"/>
    <mergeCell ref="R5:R6"/>
  </mergeCells>
  <pageMargins left="0.11811023622047245" right="0.11811023622047245" top="0.55118110236220474" bottom="0.55118110236220474" header="0.31496062992125984" footer="0.31496062992125984"/>
  <pageSetup scale="53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3"/>
  <sheetViews>
    <sheetView workbookViewId="0">
      <selection activeCell="H9" sqref="H9"/>
    </sheetView>
  </sheetViews>
  <sheetFormatPr baseColWidth="10" defaultColWidth="11.42578125" defaultRowHeight="15" x14ac:dyDescent="0.25"/>
  <cols>
    <col min="1" max="1" width="6.5703125" bestFit="1" customWidth="1"/>
    <col min="2" max="2" width="60.5703125" customWidth="1"/>
    <col min="3" max="3" width="20.7109375" style="39" customWidth="1"/>
    <col min="4" max="4" width="3.85546875" customWidth="1"/>
    <col min="5" max="6" width="18.28515625" style="37" hidden="1" customWidth="1"/>
    <col min="7" max="7" width="19.28515625" style="2" hidden="1" customWidth="1"/>
    <col min="8" max="8" width="19.28515625" style="2" customWidth="1"/>
    <col min="9" max="11" width="19.28515625" style="2" hidden="1" customWidth="1"/>
    <col min="12" max="12" width="19.28515625" style="2" customWidth="1"/>
    <col min="13" max="15" width="19.28515625" style="2" hidden="1" customWidth="1"/>
    <col min="16" max="16" width="19.28515625" style="2" customWidth="1"/>
    <col min="17" max="19" width="19.28515625" style="2" hidden="1" customWidth="1"/>
    <col min="20" max="20" width="19.28515625" style="2" customWidth="1"/>
    <col min="21" max="21" width="19.28515625" style="2" hidden="1" customWidth="1"/>
    <col min="22" max="22" width="19.28515625" style="67" hidden="1" customWidth="1"/>
    <col min="23" max="23" width="14.7109375" style="2" hidden="1" customWidth="1"/>
    <col min="24" max="16384" width="11.42578125" style="2"/>
  </cols>
  <sheetData>
    <row r="1" spans="1:23" ht="12.75" x14ac:dyDescent="0.2">
      <c r="A1" s="105"/>
      <c r="B1" s="105"/>
      <c r="C1" s="105"/>
      <c r="D1" s="105"/>
      <c r="E1" s="105"/>
      <c r="F1" s="82"/>
    </row>
    <row r="2" spans="1:23" s="3" customFormat="1" ht="15.75" x14ac:dyDescent="0.3">
      <c r="A2" s="106" t="s">
        <v>272</v>
      </c>
      <c r="B2" s="106"/>
      <c r="C2"/>
      <c r="D2"/>
      <c r="E2" s="4"/>
      <c r="F2" s="4"/>
      <c r="V2" s="68"/>
    </row>
    <row r="3" spans="1:23" s="3" customFormat="1" x14ac:dyDescent="0.25">
      <c r="A3" s="38"/>
      <c r="B3"/>
      <c r="C3" s="39"/>
      <c r="D3"/>
      <c r="E3" s="6"/>
      <c r="F3" s="6"/>
      <c r="V3" s="68"/>
    </row>
    <row r="4" spans="1:23" ht="15.75" customHeight="1" thickBot="1" x14ac:dyDescent="0.3">
      <c r="A4" s="7"/>
      <c r="B4" s="7" t="s">
        <v>0</v>
      </c>
      <c r="E4" s="103" t="s">
        <v>271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3" ht="15" customHeight="1" x14ac:dyDescent="0.25">
      <c r="A5" s="99" t="s">
        <v>1</v>
      </c>
      <c r="B5" s="99" t="s">
        <v>2</v>
      </c>
      <c r="C5" s="101" t="s">
        <v>273</v>
      </c>
      <c r="E5" s="89" t="s">
        <v>3</v>
      </c>
      <c r="F5" s="89" t="s">
        <v>4</v>
      </c>
      <c r="G5" s="89" t="s">
        <v>5</v>
      </c>
      <c r="H5" s="89" t="s">
        <v>304</v>
      </c>
      <c r="I5" s="89" t="s">
        <v>6</v>
      </c>
      <c r="J5" s="89" t="s">
        <v>7</v>
      </c>
      <c r="K5" s="89" t="s">
        <v>8</v>
      </c>
      <c r="L5" s="89" t="s">
        <v>305</v>
      </c>
      <c r="M5" s="89" t="s">
        <v>9</v>
      </c>
      <c r="N5" s="89" t="s">
        <v>10</v>
      </c>
      <c r="O5" s="89" t="s">
        <v>11</v>
      </c>
      <c r="P5" s="89" t="s">
        <v>306</v>
      </c>
      <c r="Q5" s="89" t="s">
        <v>12</v>
      </c>
      <c r="R5" s="89" t="s">
        <v>13</v>
      </c>
      <c r="S5" s="90" t="s">
        <v>270</v>
      </c>
      <c r="T5" s="89" t="s">
        <v>307</v>
      </c>
      <c r="U5" s="87" t="s">
        <v>269</v>
      </c>
      <c r="V5" s="85" t="s">
        <v>303</v>
      </c>
    </row>
    <row r="6" spans="1:23" ht="15.75" thickBot="1" x14ac:dyDescent="0.3">
      <c r="A6" s="100"/>
      <c r="B6" s="100"/>
      <c r="C6" s="102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91"/>
      <c r="T6" s="88"/>
      <c r="U6" s="88"/>
      <c r="V6" s="86"/>
    </row>
    <row r="7" spans="1:23" x14ac:dyDescent="0.25">
      <c r="A7" s="18">
        <v>1000</v>
      </c>
      <c r="B7" s="19" t="s">
        <v>14</v>
      </c>
      <c r="C7" s="40">
        <f t="shared" ref="C7" si="0">+C8+C11+C20+C37</f>
        <v>144271834.86000001</v>
      </c>
      <c r="E7" s="40">
        <f t="shared" ref="E7:G7" si="1">+E8+E11+E20+E37</f>
        <v>34240136</v>
      </c>
      <c r="F7" s="40">
        <f t="shared" si="1"/>
        <v>19040176</v>
      </c>
      <c r="G7" s="40">
        <f t="shared" si="1"/>
        <v>13991339</v>
      </c>
      <c r="H7" s="40">
        <f>SUM(E7:G7)</f>
        <v>67271651</v>
      </c>
      <c r="I7" s="40">
        <f t="shared" ref="I7:K7" si="2">+I8+I11+I20+I37</f>
        <v>7301672</v>
      </c>
      <c r="J7" s="40">
        <f t="shared" si="2"/>
        <v>6364573</v>
      </c>
      <c r="K7" s="40">
        <f t="shared" si="2"/>
        <v>6877347</v>
      </c>
      <c r="L7" s="40">
        <f>SUM(I7:K7)</f>
        <v>20543592</v>
      </c>
      <c r="M7" s="40">
        <f t="shared" ref="M7:O7" si="3">+M8+M11+M20+M37</f>
        <v>6045649</v>
      </c>
      <c r="N7" s="40">
        <f t="shared" si="3"/>
        <v>8339531</v>
      </c>
      <c r="O7" s="40">
        <f t="shared" si="3"/>
        <v>8905118</v>
      </c>
      <c r="P7" s="40">
        <f>SUM(M7:O7)</f>
        <v>23290298</v>
      </c>
      <c r="Q7" s="40">
        <f t="shared" ref="Q7:S7" si="4">+Q8+Q11+Q20+Q37</f>
        <v>7789559</v>
      </c>
      <c r="R7" s="40">
        <f t="shared" si="4"/>
        <v>8668476</v>
      </c>
      <c r="S7" s="40">
        <f t="shared" si="4"/>
        <v>16708258.859999999</v>
      </c>
      <c r="T7" s="40">
        <f>SUM(Q7:S7)</f>
        <v>33166293.859999999</v>
      </c>
      <c r="U7" s="40">
        <f>H7+L7+P7+T7</f>
        <v>144271834.86000001</v>
      </c>
      <c r="V7" s="69">
        <f t="shared" ref="V7:V8" si="5">U7-C7</f>
        <v>0</v>
      </c>
      <c r="W7" s="36"/>
    </row>
    <row r="8" spans="1:23" x14ac:dyDescent="0.25">
      <c r="A8" s="10">
        <v>1100</v>
      </c>
      <c r="B8" s="11" t="s">
        <v>15</v>
      </c>
      <c r="C8" s="41">
        <f t="shared" ref="C8" si="6">+C9+C10</f>
        <v>4514642</v>
      </c>
      <c r="E8" s="41">
        <f t="shared" ref="E8:G8" si="7">+E9+E10</f>
        <v>376221</v>
      </c>
      <c r="F8" s="41">
        <f t="shared" si="7"/>
        <v>376221</v>
      </c>
      <c r="G8" s="41">
        <f t="shared" si="7"/>
        <v>376221</v>
      </c>
      <c r="H8" s="41">
        <f t="shared" ref="H8:H71" si="8">SUM(E8:G8)</f>
        <v>1128663</v>
      </c>
      <c r="I8" s="41">
        <f t="shared" ref="I8:K8" si="9">+I9+I10</f>
        <v>376221</v>
      </c>
      <c r="J8" s="41">
        <f t="shared" si="9"/>
        <v>376221</v>
      </c>
      <c r="K8" s="41">
        <f t="shared" si="9"/>
        <v>376221</v>
      </c>
      <c r="L8" s="41">
        <f t="shared" ref="L8:L71" si="10">SUM(I8:K8)</f>
        <v>1128663</v>
      </c>
      <c r="M8" s="41">
        <f t="shared" ref="M8:O8" si="11">+M9+M10</f>
        <v>376221</v>
      </c>
      <c r="N8" s="41">
        <f t="shared" si="11"/>
        <v>376221</v>
      </c>
      <c r="O8" s="41">
        <f t="shared" si="11"/>
        <v>376221</v>
      </c>
      <c r="P8" s="41">
        <f t="shared" ref="P8:P71" si="12">SUM(M8:O8)</f>
        <v>1128663</v>
      </c>
      <c r="Q8" s="41">
        <f t="shared" ref="Q8:S8" si="13">+Q9+Q10</f>
        <v>376221</v>
      </c>
      <c r="R8" s="41">
        <f t="shared" si="13"/>
        <v>376221</v>
      </c>
      <c r="S8" s="41">
        <f t="shared" si="13"/>
        <v>376211</v>
      </c>
      <c r="T8" s="41">
        <f t="shared" ref="T8:T71" si="14">SUM(Q8:S8)</f>
        <v>1128653</v>
      </c>
      <c r="U8" s="41">
        <f t="shared" ref="U8:U71" si="15">H8+L8+P8+T8</f>
        <v>4514642</v>
      </c>
      <c r="V8" s="69">
        <f t="shared" si="5"/>
        <v>0</v>
      </c>
    </row>
    <row r="9" spans="1:23" x14ac:dyDescent="0.25">
      <c r="A9" s="13">
        <v>1102</v>
      </c>
      <c r="B9" s="14" t="s">
        <v>16</v>
      </c>
      <c r="C9" s="17">
        <v>4514630</v>
      </c>
      <c r="E9" s="15">
        <v>376220</v>
      </c>
      <c r="F9" s="15">
        <v>376220</v>
      </c>
      <c r="G9" s="15">
        <v>376220</v>
      </c>
      <c r="H9" s="15">
        <f t="shared" si="8"/>
        <v>1128660</v>
      </c>
      <c r="I9" s="15">
        <v>376220</v>
      </c>
      <c r="J9" s="15">
        <v>376220</v>
      </c>
      <c r="K9" s="15">
        <v>376220</v>
      </c>
      <c r="L9" s="15">
        <f t="shared" si="10"/>
        <v>1128660</v>
      </c>
      <c r="M9" s="15">
        <v>376220</v>
      </c>
      <c r="N9" s="15">
        <v>376220</v>
      </c>
      <c r="O9" s="15">
        <v>376220</v>
      </c>
      <c r="P9" s="15">
        <f t="shared" si="12"/>
        <v>1128660</v>
      </c>
      <c r="Q9" s="15">
        <v>376220</v>
      </c>
      <c r="R9" s="15">
        <v>376220</v>
      </c>
      <c r="S9" s="61">
        <v>376210</v>
      </c>
      <c r="T9" s="15">
        <f t="shared" si="14"/>
        <v>1128650</v>
      </c>
      <c r="U9" s="15">
        <f t="shared" si="15"/>
        <v>4514630</v>
      </c>
      <c r="V9" s="70">
        <f>U9-C9</f>
        <v>0</v>
      </c>
    </row>
    <row r="10" spans="1:23" x14ac:dyDescent="0.25">
      <c r="A10" s="13">
        <v>1103</v>
      </c>
      <c r="B10" s="14" t="s">
        <v>17</v>
      </c>
      <c r="C10" s="17">
        <v>12</v>
      </c>
      <c r="E10" s="15">
        <v>1</v>
      </c>
      <c r="F10" s="15">
        <v>1</v>
      </c>
      <c r="G10" s="15">
        <v>1</v>
      </c>
      <c r="H10" s="15">
        <f t="shared" si="8"/>
        <v>3</v>
      </c>
      <c r="I10" s="15">
        <v>1</v>
      </c>
      <c r="J10" s="15">
        <v>1</v>
      </c>
      <c r="K10" s="15">
        <v>1</v>
      </c>
      <c r="L10" s="15">
        <f t="shared" si="10"/>
        <v>3</v>
      </c>
      <c r="M10" s="15">
        <v>1</v>
      </c>
      <c r="N10" s="15">
        <v>1</v>
      </c>
      <c r="O10" s="15">
        <v>1</v>
      </c>
      <c r="P10" s="15">
        <f t="shared" si="12"/>
        <v>3</v>
      </c>
      <c r="Q10" s="15">
        <v>1</v>
      </c>
      <c r="R10" s="15">
        <v>1</v>
      </c>
      <c r="S10" s="62">
        <v>1</v>
      </c>
      <c r="T10" s="15">
        <f t="shared" si="14"/>
        <v>3</v>
      </c>
      <c r="U10" s="15">
        <f t="shared" si="15"/>
        <v>12</v>
      </c>
      <c r="V10" s="70">
        <f t="shared" ref="V10:V73" si="16">U10-C10</f>
        <v>0</v>
      </c>
    </row>
    <row r="11" spans="1:23" x14ac:dyDescent="0.25">
      <c r="A11" s="10">
        <v>1200</v>
      </c>
      <c r="B11" s="11" t="s">
        <v>18</v>
      </c>
      <c r="C11" s="41">
        <f t="shared" ref="C11" si="17">+C12+C17+C18+C19</f>
        <v>129129767.45</v>
      </c>
      <c r="E11" s="41">
        <f t="shared" ref="E11:G11" si="18">+E12+E17+E18+E19</f>
        <v>32143646</v>
      </c>
      <c r="F11" s="41">
        <f t="shared" si="18"/>
        <v>17163142</v>
      </c>
      <c r="G11" s="41">
        <f t="shared" si="18"/>
        <v>12795029</v>
      </c>
      <c r="H11" s="41">
        <f t="shared" si="8"/>
        <v>62101817</v>
      </c>
      <c r="I11" s="41">
        <f t="shared" ref="I11:K11" si="19">+I12+I17+I18+I19</f>
        <v>6339642</v>
      </c>
      <c r="J11" s="41">
        <f t="shared" si="19"/>
        <v>5381041</v>
      </c>
      <c r="K11" s="41">
        <f t="shared" si="19"/>
        <v>5957123</v>
      </c>
      <c r="L11" s="41">
        <f t="shared" si="10"/>
        <v>17677806</v>
      </c>
      <c r="M11" s="41">
        <f t="shared" ref="M11:O11" si="20">+M12+M17+M18+M19</f>
        <v>4997014</v>
      </c>
      <c r="N11" s="41">
        <f t="shared" si="20"/>
        <v>7276913</v>
      </c>
      <c r="O11" s="41">
        <f t="shared" si="20"/>
        <v>8003547</v>
      </c>
      <c r="P11" s="41">
        <f t="shared" si="12"/>
        <v>20277474</v>
      </c>
      <c r="Q11" s="41">
        <f t="shared" ref="Q11:S11" si="21">+Q12+Q17+Q18+Q19</f>
        <v>6980489</v>
      </c>
      <c r="R11" s="41">
        <f t="shared" si="21"/>
        <v>7236606</v>
      </c>
      <c r="S11" s="41">
        <f t="shared" si="21"/>
        <v>14855575.449999999</v>
      </c>
      <c r="T11" s="41">
        <f t="shared" si="14"/>
        <v>29072670.449999999</v>
      </c>
      <c r="U11" s="41">
        <f t="shared" si="15"/>
        <v>129129767.45</v>
      </c>
      <c r="V11" s="69">
        <f t="shared" si="16"/>
        <v>0</v>
      </c>
    </row>
    <row r="12" spans="1:23" x14ac:dyDescent="0.25">
      <c r="A12" s="13">
        <v>1201</v>
      </c>
      <c r="B12" s="14" t="s">
        <v>19</v>
      </c>
      <c r="C12" s="17">
        <f t="shared" ref="C12" si="22">SUM(C13:C16)</f>
        <v>86664535.010000005</v>
      </c>
      <c r="E12" s="17">
        <f t="shared" ref="E12:G12" si="23">SUM(E13:E16)</f>
        <v>30449054</v>
      </c>
      <c r="F12" s="17">
        <f t="shared" si="23"/>
        <v>13938487</v>
      </c>
      <c r="G12" s="17">
        <f t="shared" si="23"/>
        <v>9572133</v>
      </c>
      <c r="H12" s="17">
        <f t="shared" si="8"/>
        <v>53959674</v>
      </c>
      <c r="I12" s="17">
        <f t="shared" ref="I12:K12" si="24">SUM(I13:I16)</f>
        <v>3158667</v>
      </c>
      <c r="J12" s="17">
        <f t="shared" si="24"/>
        <v>3901632</v>
      </c>
      <c r="K12" s="17">
        <f t="shared" si="24"/>
        <v>3261148</v>
      </c>
      <c r="L12" s="17">
        <f t="shared" si="10"/>
        <v>10321447</v>
      </c>
      <c r="M12" s="17">
        <f t="shared" ref="M12:O12" si="25">SUM(M13:M16)</f>
        <v>3579603</v>
      </c>
      <c r="N12" s="17">
        <f t="shared" si="25"/>
        <v>3296771</v>
      </c>
      <c r="O12" s="17">
        <f t="shared" si="25"/>
        <v>2629291</v>
      </c>
      <c r="P12" s="17">
        <f t="shared" si="12"/>
        <v>9505665</v>
      </c>
      <c r="Q12" s="17">
        <f t="shared" ref="Q12:S12" si="26">SUM(Q13:Q16)</f>
        <v>2648638</v>
      </c>
      <c r="R12" s="17">
        <f t="shared" si="26"/>
        <v>4831128</v>
      </c>
      <c r="S12" s="17">
        <f t="shared" si="26"/>
        <v>5397983.0099999998</v>
      </c>
      <c r="T12" s="17">
        <f t="shared" si="14"/>
        <v>12877749.01</v>
      </c>
      <c r="U12" s="17">
        <f t="shared" si="15"/>
        <v>86664535.010000005</v>
      </c>
      <c r="V12" s="70">
        <f t="shared" si="16"/>
        <v>0</v>
      </c>
    </row>
    <row r="13" spans="1:23" x14ac:dyDescent="0.25">
      <c r="A13" s="13" t="s">
        <v>20</v>
      </c>
      <c r="B13" s="14" t="s">
        <v>21</v>
      </c>
      <c r="C13" s="17">
        <v>64999590.270000003</v>
      </c>
      <c r="E13" s="15">
        <v>26367607</v>
      </c>
      <c r="F13" s="15">
        <v>10670862</v>
      </c>
      <c r="G13" s="15">
        <v>7965838</v>
      </c>
      <c r="H13" s="15">
        <f t="shared" si="8"/>
        <v>45004307</v>
      </c>
      <c r="I13" s="15">
        <v>1908604</v>
      </c>
      <c r="J13" s="15">
        <v>2731661</v>
      </c>
      <c r="K13" s="15">
        <v>2282679</v>
      </c>
      <c r="L13" s="15">
        <f t="shared" si="10"/>
        <v>6922944</v>
      </c>
      <c r="M13" s="15">
        <v>2082333</v>
      </c>
      <c r="N13" s="15">
        <v>2021436</v>
      </c>
      <c r="O13" s="15">
        <v>1909369</v>
      </c>
      <c r="P13" s="15">
        <f t="shared" si="12"/>
        <v>6013138</v>
      </c>
      <c r="Q13" s="15">
        <v>1922877</v>
      </c>
      <c r="R13" s="15">
        <v>2555371</v>
      </c>
      <c r="S13" s="61">
        <v>2580953.27</v>
      </c>
      <c r="T13" s="15">
        <f t="shared" si="14"/>
        <v>7059201.2699999996</v>
      </c>
      <c r="U13" s="15">
        <f t="shared" si="15"/>
        <v>64999590.269999996</v>
      </c>
      <c r="V13" s="70">
        <f t="shared" si="16"/>
        <v>0</v>
      </c>
    </row>
    <row r="14" spans="1:23" x14ac:dyDescent="0.25">
      <c r="A14" s="13" t="s">
        <v>20</v>
      </c>
      <c r="B14" s="14" t="s">
        <v>22</v>
      </c>
      <c r="C14" s="17">
        <v>19699754.02</v>
      </c>
      <c r="E14" s="15">
        <v>3793882</v>
      </c>
      <c r="F14" s="15">
        <v>2858355</v>
      </c>
      <c r="G14" s="15">
        <v>1463206</v>
      </c>
      <c r="H14" s="15">
        <f t="shared" si="8"/>
        <v>8115443</v>
      </c>
      <c r="I14" s="15">
        <v>1244849</v>
      </c>
      <c r="J14" s="15">
        <v>1099126</v>
      </c>
      <c r="K14" s="15">
        <v>722013</v>
      </c>
      <c r="L14" s="15">
        <f t="shared" si="10"/>
        <v>3065988</v>
      </c>
      <c r="M14" s="15">
        <v>1260186</v>
      </c>
      <c r="N14" s="15">
        <v>1266306</v>
      </c>
      <c r="O14" s="15">
        <v>703602</v>
      </c>
      <c r="P14" s="15">
        <f t="shared" si="12"/>
        <v>3230094</v>
      </c>
      <c r="Q14" s="15">
        <v>653789</v>
      </c>
      <c r="R14" s="15">
        <v>2159256</v>
      </c>
      <c r="S14" s="61">
        <v>2475184.02</v>
      </c>
      <c r="T14" s="15">
        <f t="shared" si="14"/>
        <v>5288229.0199999996</v>
      </c>
      <c r="U14" s="15">
        <f t="shared" si="15"/>
        <v>19699754.02</v>
      </c>
      <c r="V14" s="70">
        <f t="shared" si="16"/>
        <v>0</v>
      </c>
    </row>
    <row r="15" spans="1:23" x14ac:dyDescent="0.25">
      <c r="A15" s="13" t="s">
        <v>20</v>
      </c>
      <c r="B15" s="16" t="s">
        <v>23</v>
      </c>
      <c r="C15" s="17">
        <v>1422093.84</v>
      </c>
      <c r="E15" s="15">
        <v>112675</v>
      </c>
      <c r="F15" s="15">
        <v>376142</v>
      </c>
      <c r="G15" s="15">
        <v>51775</v>
      </c>
      <c r="H15" s="15">
        <f t="shared" si="8"/>
        <v>540592</v>
      </c>
      <c r="I15" s="15">
        <v>2412</v>
      </c>
      <c r="J15" s="15">
        <v>39268</v>
      </c>
      <c r="K15" s="15">
        <v>187777</v>
      </c>
      <c r="L15" s="15">
        <f t="shared" si="10"/>
        <v>229457</v>
      </c>
      <c r="M15" s="15">
        <v>222378</v>
      </c>
      <c r="N15" s="15">
        <v>2146</v>
      </c>
      <c r="O15" s="15">
        <v>8548</v>
      </c>
      <c r="P15" s="15">
        <f t="shared" si="12"/>
        <v>233072</v>
      </c>
      <c r="Q15" s="15">
        <v>66098</v>
      </c>
      <c r="R15" s="15">
        <v>46809</v>
      </c>
      <c r="S15" s="61">
        <v>306065.84000000003</v>
      </c>
      <c r="T15" s="15">
        <f t="shared" si="14"/>
        <v>418972.84</v>
      </c>
      <c r="U15" s="17">
        <f t="shared" si="15"/>
        <v>1422093.84</v>
      </c>
      <c r="V15" s="71">
        <f t="shared" si="16"/>
        <v>0</v>
      </c>
    </row>
    <row r="16" spans="1:23" x14ac:dyDescent="0.25">
      <c r="A16" s="13" t="s">
        <v>20</v>
      </c>
      <c r="B16" s="16" t="s">
        <v>24</v>
      </c>
      <c r="C16" s="17">
        <v>543096.88</v>
      </c>
      <c r="E16" s="15">
        <v>174890</v>
      </c>
      <c r="F16" s="15">
        <v>33128</v>
      </c>
      <c r="G16" s="15">
        <v>91314</v>
      </c>
      <c r="H16" s="15">
        <f t="shared" si="8"/>
        <v>299332</v>
      </c>
      <c r="I16" s="15">
        <v>2802</v>
      </c>
      <c r="J16" s="15">
        <v>31577</v>
      </c>
      <c r="K16" s="15">
        <v>68679</v>
      </c>
      <c r="L16" s="15">
        <f t="shared" si="10"/>
        <v>103058</v>
      </c>
      <c r="M16" s="15">
        <v>14706</v>
      </c>
      <c r="N16" s="15">
        <v>6883</v>
      </c>
      <c r="O16" s="15">
        <v>7772</v>
      </c>
      <c r="P16" s="15">
        <f t="shared" si="12"/>
        <v>29361</v>
      </c>
      <c r="Q16" s="15">
        <v>5874</v>
      </c>
      <c r="R16" s="15">
        <v>69692</v>
      </c>
      <c r="S16" s="61">
        <v>35779.879999999997</v>
      </c>
      <c r="T16" s="15">
        <f t="shared" si="14"/>
        <v>111345.88</v>
      </c>
      <c r="U16" s="17">
        <f t="shared" si="15"/>
        <v>543096.88</v>
      </c>
      <c r="V16" s="71">
        <f t="shared" si="16"/>
        <v>0</v>
      </c>
    </row>
    <row r="17" spans="1:22" x14ac:dyDescent="0.25">
      <c r="A17" s="13">
        <v>1202</v>
      </c>
      <c r="B17" s="14" t="s">
        <v>25</v>
      </c>
      <c r="C17" s="17">
        <v>38515220.439999998</v>
      </c>
      <c r="E17" s="15">
        <v>1694591</v>
      </c>
      <c r="F17" s="15">
        <v>3224654</v>
      </c>
      <c r="G17" s="15">
        <v>3222895</v>
      </c>
      <c r="H17" s="15">
        <f t="shared" si="8"/>
        <v>8142140</v>
      </c>
      <c r="I17" s="15">
        <v>3180974</v>
      </c>
      <c r="J17" s="15">
        <v>1479408</v>
      </c>
      <c r="K17" s="15">
        <v>2129731</v>
      </c>
      <c r="L17" s="15">
        <f t="shared" si="10"/>
        <v>6790113</v>
      </c>
      <c r="M17" s="15">
        <v>1395920</v>
      </c>
      <c r="N17" s="15">
        <v>3462709</v>
      </c>
      <c r="O17" s="15">
        <v>3683478</v>
      </c>
      <c r="P17" s="15">
        <f t="shared" si="12"/>
        <v>8542107</v>
      </c>
      <c r="Q17" s="15">
        <v>3777033</v>
      </c>
      <c r="R17" s="15">
        <v>2395862</v>
      </c>
      <c r="S17" s="61">
        <v>8867965.4399999995</v>
      </c>
      <c r="T17" s="15">
        <f t="shared" si="14"/>
        <v>15040860.439999999</v>
      </c>
      <c r="U17" s="15">
        <f t="shared" si="15"/>
        <v>38515220.439999998</v>
      </c>
      <c r="V17" s="70">
        <f t="shared" si="16"/>
        <v>0</v>
      </c>
    </row>
    <row r="18" spans="1:22" x14ac:dyDescent="0.25">
      <c r="A18" s="13">
        <v>1203</v>
      </c>
      <c r="B18" s="14" t="s">
        <v>26</v>
      </c>
      <c r="C18" s="17">
        <v>12</v>
      </c>
      <c r="E18" s="15">
        <v>1</v>
      </c>
      <c r="F18" s="15">
        <v>1</v>
      </c>
      <c r="G18" s="15">
        <v>1</v>
      </c>
      <c r="H18" s="15">
        <f t="shared" si="8"/>
        <v>3</v>
      </c>
      <c r="I18" s="15">
        <v>1</v>
      </c>
      <c r="J18" s="15">
        <v>1</v>
      </c>
      <c r="K18" s="15">
        <v>1</v>
      </c>
      <c r="L18" s="15">
        <f t="shared" si="10"/>
        <v>3</v>
      </c>
      <c r="M18" s="15">
        <v>1</v>
      </c>
      <c r="N18" s="15">
        <v>1</v>
      </c>
      <c r="O18" s="15">
        <v>1</v>
      </c>
      <c r="P18" s="15">
        <f t="shared" si="12"/>
        <v>3</v>
      </c>
      <c r="Q18" s="15">
        <v>1</v>
      </c>
      <c r="R18" s="15">
        <v>1</v>
      </c>
      <c r="S18" s="62">
        <v>1</v>
      </c>
      <c r="T18" s="15">
        <f t="shared" si="14"/>
        <v>3</v>
      </c>
      <c r="U18" s="15">
        <f t="shared" si="15"/>
        <v>12</v>
      </c>
      <c r="V18" s="70">
        <f t="shared" si="16"/>
        <v>0</v>
      </c>
    </row>
    <row r="19" spans="1:22" x14ac:dyDescent="0.25">
      <c r="A19" s="13">
        <v>1204</v>
      </c>
      <c r="B19" s="14" t="s">
        <v>27</v>
      </c>
      <c r="C19" s="17">
        <v>3950000</v>
      </c>
      <c r="E19" s="15">
        <v>0</v>
      </c>
      <c r="F19" s="15">
        <v>0</v>
      </c>
      <c r="G19" s="15">
        <v>0</v>
      </c>
      <c r="H19" s="15">
        <f t="shared" si="8"/>
        <v>0</v>
      </c>
      <c r="I19" s="15">
        <v>0</v>
      </c>
      <c r="J19" s="15">
        <v>0</v>
      </c>
      <c r="K19" s="15">
        <v>566243</v>
      </c>
      <c r="L19" s="15">
        <f t="shared" si="10"/>
        <v>566243</v>
      </c>
      <c r="M19" s="15">
        <v>21490</v>
      </c>
      <c r="N19" s="15">
        <v>517432</v>
      </c>
      <c r="O19" s="15">
        <v>1690777</v>
      </c>
      <c r="P19" s="15">
        <f t="shared" si="12"/>
        <v>2229699</v>
      </c>
      <c r="Q19" s="15">
        <v>554817</v>
      </c>
      <c r="R19" s="15">
        <v>9615</v>
      </c>
      <c r="S19" s="62">
        <v>589626</v>
      </c>
      <c r="T19" s="15">
        <f t="shared" si="14"/>
        <v>1154058</v>
      </c>
      <c r="U19" s="15">
        <f t="shared" si="15"/>
        <v>3950000</v>
      </c>
      <c r="V19" s="70">
        <f t="shared" si="16"/>
        <v>0</v>
      </c>
    </row>
    <row r="20" spans="1:22" x14ac:dyDescent="0.25">
      <c r="A20" s="10">
        <v>1700</v>
      </c>
      <c r="B20" s="11" t="s">
        <v>28</v>
      </c>
      <c r="C20" s="41">
        <f t="shared" ref="C20" si="27">+C21+C25+C29+C33</f>
        <v>10627425.41</v>
      </c>
      <c r="E20" s="41">
        <f t="shared" ref="E20:G20" si="28">+E21+E25+E29+E33</f>
        <v>1720269</v>
      </c>
      <c r="F20" s="41">
        <f t="shared" si="28"/>
        <v>1500813</v>
      </c>
      <c r="G20" s="41">
        <f t="shared" si="28"/>
        <v>820089</v>
      </c>
      <c r="H20" s="41">
        <f t="shared" si="8"/>
        <v>4041171</v>
      </c>
      <c r="I20" s="41">
        <f t="shared" ref="I20:K20" si="29">+I21+I25+I29+I33</f>
        <v>585809</v>
      </c>
      <c r="J20" s="41">
        <f t="shared" si="29"/>
        <v>607311</v>
      </c>
      <c r="K20" s="41">
        <f t="shared" si="29"/>
        <v>544003</v>
      </c>
      <c r="L20" s="41">
        <f t="shared" si="10"/>
        <v>1737123</v>
      </c>
      <c r="M20" s="41">
        <f t="shared" ref="M20:O20" si="30">+M21+M25+M29+M33</f>
        <v>672414</v>
      </c>
      <c r="N20" s="41">
        <f t="shared" si="30"/>
        <v>686397</v>
      </c>
      <c r="O20" s="41">
        <f t="shared" si="30"/>
        <v>525350</v>
      </c>
      <c r="P20" s="41">
        <f t="shared" si="12"/>
        <v>1884161</v>
      </c>
      <c r="Q20" s="41">
        <f t="shared" ref="Q20:S20" si="31">+Q21+Q25+Q29+Q33</f>
        <v>432849</v>
      </c>
      <c r="R20" s="41">
        <f t="shared" si="31"/>
        <v>1055649</v>
      </c>
      <c r="S20" s="41">
        <f t="shared" si="31"/>
        <v>1476472.4100000001</v>
      </c>
      <c r="T20" s="41">
        <f t="shared" si="14"/>
        <v>2964970.41</v>
      </c>
      <c r="U20" s="41">
        <f t="shared" si="15"/>
        <v>10627425.41</v>
      </c>
      <c r="V20" s="69">
        <f t="shared" si="16"/>
        <v>0</v>
      </c>
    </row>
    <row r="21" spans="1:22" x14ac:dyDescent="0.25">
      <c r="A21" s="13">
        <v>1701</v>
      </c>
      <c r="B21" s="14" t="s">
        <v>29</v>
      </c>
      <c r="C21" s="17">
        <f t="shared" ref="C21" si="32">SUM(C22:C24)</f>
        <v>5420000</v>
      </c>
      <c r="E21" s="17">
        <f t="shared" ref="E21:G21" si="33">SUM(E22:E24)</f>
        <v>927414</v>
      </c>
      <c r="F21" s="17">
        <f t="shared" si="33"/>
        <v>750612</v>
      </c>
      <c r="G21" s="17">
        <f t="shared" si="33"/>
        <v>399879</v>
      </c>
      <c r="H21" s="17">
        <f t="shared" si="8"/>
        <v>2077905</v>
      </c>
      <c r="I21" s="17">
        <f t="shared" ref="I21:K21" si="34">SUM(I22:I24)</f>
        <v>312027</v>
      </c>
      <c r="J21" s="17">
        <f t="shared" si="34"/>
        <v>332104</v>
      </c>
      <c r="K21" s="17">
        <f t="shared" si="34"/>
        <v>259905</v>
      </c>
      <c r="L21" s="17">
        <f t="shared" si="10"/>
        <v>904036</v>
      </c>
      <c r="M21" s="17">
        <f t="shared" ref="M21:O21" si="35">SUM(M22:M24)</f>
        <v>355437</v>
      </c>
      <c r="N21" s="17">
        <f t="shared" si="35"/>
        <v>337673</v>
      </c>
      <c r="O21" s="17">
        <f t="shared" si="35"/>
        <v>247783</v>
      </c>
      <c r="P21" s="17">
        <f t="shared" si="12"/>
        <v>940893</v>
      </c>
      <c r="Q21" s="17">
        <f t="shared" ref="Q21:S21" si="36">SUM(Q22:Q24)</f>
        <v>264828</v>
      </c>
      <c r="R21" s="17">
        <f t="shared" si="36"/>
        <v>551376</v>
      </c>
      <c r="S21" s="17">
        <f t="shared" si="36"/>
        <v>680962</v>
      </c>
      <c r="T21" s="17">
        <f t="shared" si="14"/>
        <v>1497166</v>
      </c>
      <c r="U21" s="17">
        <f t="shared" si="15"/>
        <v>5420000</v>
      </c>
      <c r="V21" s="70">
        <f t="shared" si="16"/>
        <v>0</v>
      </c>
    </row>
    <row r="22" spans="1:22" x14ac:dyDescent="0.25">
      <c r="A22" s="13" t="s">
        <v>20</v>
      </c>
      <c r="B22" s="14" t="s">
        <v>30</v>
      </c>
      <c r="C22" s="17">
        <v>12</v>
      </c>
      <c r="E22" s="15">
        <v>1</v>
      </c>
      <c r="F22" s="15">
        <v>1</v>
      </c>
      <c r="G22" s="15">
        <v>1</v>
      </c>
      <c r="H22" s="15">
        <f t="shared" si="8"/>
        <v>3</v>
      </c>
      <c r="I22" s="15">
        <v>1</v>
      </c>
      <c r="J22" s="15">
        <v>1</v>
      </c>
      <c r="K22" s="15">
        <v>1</v>
      </c>
      <c r="L22" s="15">
        <f t="shared" si="10"/>
        <v>3</v>
      </c>
      <c r="M22" s="15">
        <v>1</v>
      </c>
      <c r="N22" s="15">
        <v>1</v>
      </c>
      <c r="O22" s="15">
        <v>1</v>
      </c>
      <c r="P22" s="15">
        <f t="shared" si="12"/>
        <v>3</v>
      </c>
      <c r="Q22" s="15">
        <v>1</v>
      </c>
      <c r="R22" s="15">
        <v>1</v>
      </c>
      <c r="S22" s="62">
        <v>1</v>
      </c>
      <c r="T22" s="15">
        <f t="shared" si="14"/>
        <v>3</v>
      </c>
      <c r="U22" s="15">
        <f t="shared" si="15"/>
        <v>12</v>
      </c>
      <c r="V22" s="70">
        <f t="shared" si="16"/>
        <v>0</v>
      </c>
    </row>
    <row r="23" spans="1:22" x14ac:dyDescent="0.25">
      <c r="A23" s="13" t="s">
        <v>20</v>
      </c>
      <c r="B23" s="14" t="s">
        <v>31</v>
      </c>
      <c r="C23" s="17">
        <v>4610000</v>
      </c>
      <c r="E23" s="15">
        <v>887818</v>
      </c>
      <c r="F23" s="15">
        <v>668892</v>
      </c>
      <c r="G23" s="15">
        <v>342409</v>
      </c>
      <c r="H23" s="15">
        <f t="shared" si="8"/>
        <v>1899119</v>
      </c>
      <c r="I23" s="15">
        <v>291311</v>
      </c>
      <c r="J23" s="15">
        <v>257210</v>
      </c>
      <c r="K23" s="15">
        <v>168961</v>
      </c>
      <c r="L23" s="15">
        <f t="shared" si="10"/>
        <v>717482</v>
      </c>
      <c r="M23" s="15">
        <v>294900</v>
      </c>
      <c r="N23" s="15">
        <v>296332</v>
      </c>
      <c r="O23" s="15">
        <v>164652</v>
      </c>
      <c r="P23" s="15">
        <f t="shared" si="12"/>
        <v>755884</v>
      </c>
      <c r="Q23" s="15">
        <v>152995</v>
      </c>
      <c r="R23" s="15">
        <v>505294</v>
      </c>
      <c r="S23" s="61">
        <v>579226</v>
      </c>
      <c r="T23" s="15">
        <f t="shared" si="14"/>
        <v>1237515</v>
      </c>
      <c r="U23" s="15">
        <f t="shared" si="15"/>
        <v>4610000</v>
      </c>
      <c r="V23" s="70">
        <f t="shared" si="16"/>
        <v>0</v>
      </c>
    </row>
    <row r="24" spans="1:22" x14ac:dyDescent="0.25">
      <c r="A24" s="13" t="s">
        <v>20</v>
      </c>
      <c r="B24" s="14" t="s">
        <v>32</v>
      </c>
      <c r="C24" s="17">
        <v>809988</v>
      </c>
      <c r="E24" s="15">
        <v>39595</v>
      </c>
      <c r="F24" s="15">
        <v>81719</v>
      </c>
      <c r="G24" s="15">
        <v>57469</v>
      </c>
      <c r="H24" s="15">
        <f t="shared" si="8"/>
        <v>178783</v>
      </c>
      <c r="I24" s="15">
        <v>20715</v>
      </c>
      <c r="J24" s="15">
        <v>74893</v>
      </c>
      <c r="K24" s="15">
        <v>90943</v>
      </c>
      <c r="L24" s="15">
        <f t="shared" si="10"/>
        <v>186551</v>
      </c>
      <c r="M24" s="15">
        <v>60536</v>
      </c>
      <c r="N24" s="15">
        <v>41340</v>
      </c>
      <c r="O24" s="15">
        <v>83130</v>
      </c>
      <c r="P24" s="15">
        <f t="shared" si="12"/>
        <v>185006</v>
      </c>
      <c r="Q24" s="15">
        <v>111832</v>
      </c>
      <c r="R24" s="15">
        <v>46081</v>
      </c>
      <c r="S24" s="61">
        <v>101735</v>
      </c>
      <c r="T24" s="15">
        <f t="shared" si="14"/>
        <v>259648</v>
      </c>
      <c r="U24" s="15">
        <f t="shared" si="15"/>
        <v>809988</v>
      </c>
      <c r="V24" s="70">
        <f t="shared" si="16"/>
        <v>0</v>
      </c>
    </row>
    <row r="25" spans="1:22" x14ac:dyDescent="0.25">
      <c r="A25" s="13">
        <v>1702</v>
      </c>
      <c r="B25" s="14" t="s">
        <v>33</v>
      </c>
      <c r="C25" s="17">
        <f t="shared" ref="C25" si="37">SUM(C26:C28)</f>
        <v>36</v>
      </c>
      <c r="E25" s="17">
        <f t="shared" ref="E25:G25" si="38">SUM(E26:E28)</f>
        <v>3</v>
      </c>
      <c r="F25" s="17">
        <f t="shared" si="38"/>
        <v>3</v>
      </c>
      <c r="G25" s="17">
        <f t="shared" si="38"/>
        <v>3</v>
      </c>
      <c r="H25" s="17">
        <f t="shared" si="8"/>
        <v>9</v>
      </c>
      <c r="I25" s="17">
        <f t="shared" ref="I25:K25" si="39">SUM(I26:I28)</f>
        <v>3</v>
      </c>
      <c r="J25" s="17">
        <f t="shared" si="39"/>
        <v>3</v>
      </c>
      <c r="K25" s="17">
        <f t="shared" si="39"/>
        <v>3</v>
      </c>
      <c r="L25" s="17">
        <f t="shared" si="10"/>
        <v>9</v>
      </c>
      <c r="M25" s="17">
        <f t="shared" ref="M25:O25" si="40">SUM(M26:M28)</f>
        <v>3</v>
      </c>
      <c r="N25" s="17">
        <f t="shared" si="40"/>
        <v>3</v>
      </c>
      <c r="O25" s="17">
        <f t="shared" si="40"/>
        <v>3</v>
      </c>
      <c r="P25" s="17">
        <f t="shared" si="12"/>
        <v>9</v>
      </c>
      <c r="Q25" s="17">
        <f t="shared" ref="Q25:S25" si="41">SUM(Q26:Q28)</f>
        <v>3</v>
      </c>
      <c r="R25" s="17">
        <f t="shared" si="41"/>
        <v>3</v>
      </c>
      <c r="S25" s="17">
        <f t="shared" si="41"/>
        <v>3</v>
      </c>
      <c r="T25" s="17">
        <f t="shared" si="14"/>
        <v>9</v>
      </c>
      <c r="U25" s="17">
        <f t="shared" si="15"/>
        <v>36</v>
      </c>
      <c r="V25" s="70">
        <f t="shared" si="16"/>
        <v>0</v>
      </c>
    </row>
    <row r="26" spans="1:22" x14ac:dyDescent="0.25">
      <c r="A26" s="13" t="s">
        <v>20</v>
      </c>
      <c r="B26" s="14" t="s">
        <v>30</v>
      </c>
      <c r="C26" s="17">
        <v>12</v>
      </c>
      <c r="E26" s="15">
        <v>1</v>
      </c>
      <c r="F26" s="15">
        <v>1</v>
      </c>
      <c r="G26" s="15">
        <v>1</v>
      </c>
      <c r="H26" s="15">
        <f t="shared" si="8"/>
        <v>3</v>
      </c>
      <c r="I26" s="15">
        <v>1</v>
      </c>
      <c r="J26" s="15">
        <v>1</v>
      </c>
      <c r="K26" s="15">
        <v>1</v>
      </c>
      <c r="L26" s="15">
        <f t="shared" si="10"/>
        <v>3</v>
      </c>
      <c r="M26" s="15">
        <v>1</v>
      </c>
      <c r="N26" s="15">
        <v>1</v>
      </c>
      <c r="O26" s="15">
        <v>1</v>
      </c>
      <c r="P26" s="15">
        <f t="shared" si="12"/>
        <v>3</v>
      </c>
      <c r="Q26" s="15">
        <v>1</v>
      </c>
      <c r="R26" s="15">
        <v>1</v>
      </c>
      <c r="S26" s="62">
        <v>1</v>
      </c>
      <c r="T26" s="15">
        <f t="shared" si="14"/>
        <v>3</v>
      </c>
      <c r="U26" s="15">
        <f t="shared" si="15"/>
        <v>12</v>
      </c>
      <c r="V26" s="70">
        <f t="shared" si="16"/>
        <v>0</v>
      </c>
    </row>
    <row r="27" spans="1:22" x14ac:dyDescent="0.25">
      <c r="A27" s="13" t="s">
        <v>20</v>
      </c>
      <c r="B27" s="14" t="s">
        <v>31</v>
      </c>
      <c r="C27" s="17">
        <v>12</v>
      </c>
      <c r="E27" s="15">
        <v>1</v>
      </c>
      <c r="F27" s="15">
        <v>1</v>
      </c>
      <c r="G27" s="15">
        <v>1</v>
      </c>
      <c r="H27" s="15">
        <f t="shared" si="8"/>
        <v>3</v>
      </c>
      <c r="I27" s="15">
        <v>1</v>
      </c>
      <c r="J27" s="15">
        <v>1</v>
      </c>
      <c r="K27" s="15">
        <v>1</v>
      </c>
      <c r="L27" s="15">
        <f t="shared" si="10"/>
        <v>3</v>
      </c>
      <c r="M27" s="15">
        <v>1</v>
      </c>
      <c r="N27" s="15">
        <v>1</v>
      </c>
      <c r="O27" s="15">
        <v>1</v>
      </c>
      <c r="P27" s="15">
        <f t="shared" si="12"/>
        <v>3</v>
      </c>
      <c r="Q27" s="15">
        <v>1</v>
      </c>
      <c r="R27" s="15">
        <v>1</v>
      </c>
      <c r="S27" s="62">
        <v>1</v>
      </c>
      <c r="T27" s="15">
        <f t="shared" si="14"/>
        <v>3</v>
      </c>
      <c r="U27" s="15">
        <f t="shared" si="15"/>
        <v>12</v>
      </c>
      <c r="V27" s="70">
        <f t="shared" si="16"/>
        <v>0</v>
      </c>
    </row>
    <row r="28" spans="1:22" x14ac:dyDescent="0.25">
      <c r="A28" s="13" t="s">
        <v>20</v>
      </c>
      <c r="B28" s="14" t="s">
        <v>34</v>
      </c>
      <c r="C28" s="17">
        <v>12</v>
      </c>
      <c r="E28" s="15">
        <v>1</v>
      </c>
      <c r="F28" s="15">
        <v>1</v>
      </c>
      <c r="G28" s="15">
        <v>1</v>
      </c>
      <c r="H28" s="15">
        <f t="shared" si="8"/>
        <v>3</v>
      </c>
      <c r="I28" s="15">
        <v>1</v>
      </c>
      <c r="J28" s="15">
        <v>1</v>
      </c>
      <c r="K28" s="15">
        <v>1</v>
      </c>
      <c r="L28" s="15">
        <f t="shared" si="10"/>
        <v>3</v>
      </c>
      <c r="M28" s="15">
        <v>1</v>
      </c>
      <c r="N28" s="15">
        <v>1</v>
      </c>
      <c r="O28" s="15">
        <v>1</v>
      </c>
      <c r="P28" s="15">
        <f t="shared" si="12"/>
        <v>3</v>
      </c>
      <c r="Q28" s="15">
        <v>1</v>
      </c>
      <c r="R28" s="15">
        <v>1</v>
      </c>
      <c r="S28" s="62">
        <v>1</v>
      </c>
      <c r="T28" s="15">
        <f t="shared" si="14"/>
        <v>3</v>
      </c>
      <c r="U28" s="15">
        <f t="shared" si="15"/>
        <v>12</v>
      </c>
      <c r="V28" s="70">
        <f t="shared" si="16"/>
        <v>0</v>
      </c>
    </row>
    <row r="29" spans="1:22" x14ac:dyDescent="0.25">
      <c r="A29" s="13">
        <v>1703</v>
      </c>
      <c r="B29" s="14" t="s">
        <v>35</v>
      </c>
      <c r="C29" s="17">
        <f t="shared" ref="C29" si="42">SUM(C30:C32)</f>
        <v>511024</v>
      </c>
      <c r="E29" s="17">
        <f t="shared" ref="E29:G29" si="43">SUM(E30:E32)</f>
        <v>1002</v>
      </c>
      <c r="F29" s="17">
        <f t="shared" si="43"/>
        <v>10002</v>
      </c>
      <c r="G29" s="17">
        <f t="shared" si="43"/>
        <v>100002</v>
      </c>
      <c r="H29" s="17">
        <f t="shared" si="8"/>
        <v>111006</v>
      </c>
      <c r="I29" s="17">
        <f t="shared" ref="I29:K29" si="44">SUM(I30:I32)</f>
        <v>1002</v>
      </c>
      <c r="J29" s="17">
        <f t="shared" si="44"/>
        <v>10002</v>
      </c>
      <c r="K29" s="17">
        <f t="shared" si="44"/>
        <v>100002</v>
      </c>
      <c r="L29" s="17">
        <f t="shared" si="10"/>
        <v>111006</v>
      </c>
      <c r="M29" s="17">
        <f t="shared" ref="M29:O29" si="45">SUM(M30:M32)</f>
        <v>1002</v>
      </c>
      <c r="N29" s="17">
        <f t="shared" si="45"/>
        <v>10002</v>
      </c>
      <c r="O29" s="17">
        <f t="shared" si="45"/>
        <v>100002</v>
      </c>
      <c r="P29" s="17">
        <f t="shared" si="12"/>
        <v>111006</v>
      </c>
      <c r="Q29" s="17">
        <f t="shared" ref="Q29:S29" si="46">SUM(Q30:Q32)</f>
        <v>1002</v>
      </c>
      <c r="R29" s="17">
        <f t="shared" si="46"/>
        <v>10002</v>
      </c>
      <c r="S29" s="17">
        <f t="shared" si="46"/>
        <v>167002</v>
      </c>
      <c r="T29" s="17">
        <f t="shared" si="14"/>
        <v>178006</v>
      </c>
      <c r="U29" s="17">
        <f t="shared" si="15"/>
        <v>511024</v>
      </c>
      <c r="V29" s="70">
        <f t="shared" si="16"/>
        <v>0</v>
      </c>
    </row>
    <row r="30" spans="1:22" x14ac:dyDescent="0.25">
      <c r="A30" s="13" t="s">
        <v>20</v>
      </c>
      <c r="B30" s="14" t="s">
        <v>30</v>
      </c>
      <c r="C30" s="17">
        <v>12</v>
      </c>
      <c r="E30" s="15">
        <v>1</v>
      </c>
      <c r="F30" s="15">
        <v>1</v>
      </c>
      <c r="G30" s="15">
        <v>1</v>
      </c>
      <c r="H30" s="15">
        <f t="shared" si="8"/>
        <v>3</v>
      </c>
      <c r="I30" s="15">
        <v>1</v>
      </c>
      <c r="J30" s="15">
        <v>1</v>
      </c>
      <c r="K30" s="15">
        <v>1</v>
      </c>
      <c r="L30" s="15">
        <f t="shared" si="10"/>
        <v>3</v>
      </c>
      <c r="M30" s="15">
        <v>1</v>
      </c>
      <c r="N30" s="15">
        <v>1</v>
      </c>
      <c r="O30" s="15">
        <v>1</v>
      </c>
      <c r="P30" s="15">
        <f t="shared" si="12"/>
        <v>3</v>
      </c>
      <c r="Q30" s="15">
        <v>1</v>
      </c>
      <c r="R30" s="15">
        <v>1</v>
      </c>
      <c r="S30" s="62">
        <v>1</v>
      </c>
      <c r="T30" s="15">
        <f t="shared" si="14"/>
        <v>3</v>
      </c>
      <c r="U30" s="15">
        <f t="shared" si="15"/>
        <v>12</v>
      </c>
      <c r="V30" s="70">
        <f t="shared" si="16"/>
        <v>0</v>
      </c>
    </row>
    <row r="31" spans="1:22" x14ac:dyDescent="0.25">
      <c r="A31" s="13" t="s">
        <v>20</v>
      </c>
      <c r="B31" s="14" t="s">
        <v>31</v>
      </c>
      <c r="C31" s="17">
        <v>511000</v>
      </c>
      <c r="E31" s="15">
        <v>1000</v>
      </c>
      <c r="F31" s="15">
        <v>10000</v>
      </c>
      <c r="G31" s="15">
        <v>100000</v>
      </c>
      <c r="H31" s="15">
        <f t="shared" si="8"/>
        <v>111000</v>
      </c>
      <c r="I31" s="15">
        <v>1000</v>
      </c>
      <c r="J31" s="15">
        <v>10000</v>
      </c>
      <c r="K31" s="15">
        <v>100000</v>
      </c>
      <c r="L31" s="15">
        <f t="shared" si="10"/>
        <v>111000</v>
      </c>
      <c r="M31" s="15">
        <v>1000</v>
      </c>
      <c r="N31" s="15">
        <v>10000</v>
      </c>
      <c r="O31" s="15">
        <v>100000</v>
      </c>
      <c r="P31" s="15">
        <f t="shared" si="12"/>
        <v>111000</v>
      </c>
      <c r="Q31" s="15">
        <v>1000</v>
      </c>
      <c r="R31" s="15">
        <v>10000</v>
      </c>
      <c r="S31" s="62">
        <v>167000</v>
      </c>
      <c r="T31" s="15">
        <f t="shared" si="14"/>
        <v>178000</v>
      </c>
      <c r="U31" s="15">
        <f t="shared" si="15"/>
        <v>511000</v>
      </c>
      <c r="V31" s="70">
        <f t="shared" si="16"/>
        <v>0</v>
      </c>
    </row>
    <row r="32" spans="1:22" x14ac:dyDescent="0.25">
      <c r="A32" s="13" t="s">
        <v>20</v>
      </c>
      <c r="B32" s="14" t="s">
        <v>36</v>
      </c>
      <c r="C32" s="17">
        <v>12</v>
      </c>
      <c r="E32" s="15">
        <v>1</v>
      </c>
      <c r="F32" s="15">
        <v>1</v>
      </c>
      <c r="G32" s="15">
        <v>1</v>
      </c>
      <c r="H32" s="15">
        <f t="shared" si="8"/>
        <v>3</v>
      </c>
      <c r="I32" s="15">
        <v>1</v>
      </c>
      <c r="J32" s="15">
        <v>1</v>
      </c>
      <c r="K32" s="15">
        <v>1</v>
      </c>
      <c r="L32" s="15">
        <f t="shared" si="10"/>
        <v>3</v>
      </c>
      <c r="M32" s="15">
        <v>1</v>
      </c>
      <c r="N32" s="15">
        <v>1</v>
      </c>
      <c r="O32" s="15">
        <v>1</v>
      </c>
      <c r="P32" s="15">
        <f t="shared" si="12"/>
        <v>3</v>
      </c>
      <c r="Q32" s="15">
        <v>1</v>
      </c>
      <c r="R32" s="15">
        <v>1</v>
      </c>
      <c r="S32" s="62">
        <v>1</v>
      </c>
      <c r="T32" s="15">
        <f t="shared" si="14"/>
        <v>3</v>
      </c>
      <c r="U32" s="15">
        <f t="shared" si="15"/>
        <v>12</v>
      </c>
      <c r="V32" s="70">
        <f t="shared" si="16"/>
        <v>0</v>
      </c>
    </row>
    <row r="33" spans="1:22" x14ac:dyDescent="0.25">
      <c r="A33" s="13">
        <v>1704</v>
      </c>
      <c r="B33" s="14" t="s">
        <v>37</v>
      </c>
      <c r="C33" s="17">
        <f t="shared" ref="C33" si="47">SUM(C34:C36)</f>
        <v>4696365.41</v>
      </c>
      <c r="E33" s="17">
        <f t="shared" ref="E33:G33" si="48">SUM(E34:E36)</f>
        <v>791850</v>
      </c>
      <c r="F33" s="17">
        <f t="shared" si="48"/>
        <v>740196</v>
      </c>
      <c r="G33" s="17">
        <f t="shared" si="48"/>
        <v>320205</v>
      </c>
      <c r="H33" s="17">
        <f t="shared" si="8"/>
        <v>1852251</v>
      </c>
      <c r="I33" s="17">
        <f t="shared" ref="I33:K33" si="49">SUM(I34:I36)</f>
        <v>272777</v>
      </c>
      <c r="J33" s="17">
        <f t="shared" si="49"/>
        <v>265202</v>
      </c>
      <c r="K33" s="17">
        <f t="shared" si="49"/>
        <v>184093</v>
      </c>
      <c r="L33" s="17">
        <f t="shared" si="10"/>
        <v>722072</v>
      </c>
      <c r="M33" s="17">
        <f t="shared" ref="M33:O33" si="50">SUM(M34:M36)</f>
        <v>315972</v>
      </c>
      <c r="N33" s="17">
        <f t="shared" si="50"/>
        <v>338719</v>
      </c>
      <c r="O33" s="17">
        <f t="shared" si="50"/>
        <v>177562</v>
      </c>
      <c r="P33" s="17">
        <f t="shared" si="12"/>
        <v>832253</v>
      </c>
      <c r="Q33" s="17">
        <f t="shared" ref="Q33:S33" si="51">SUM(Q34:Q36)</f>
        <v>167016</v>
      </c>
      <c r="R33" s="17">
        <f t="shared" si="51"/>
        <v>494268</v>
      </c>
      <c r="S33" s="17">
        <f t="shared" si="51"/>
        <v>628505.41</v>
      </c>
      <c r="T33" s="17">
        <f t="shared" si="14"/>
        <v>1289789.4100000001</v>
      </c>
      <c r="U33" s="17">
        <f t="shared" si="15"/>
        <v>4696365.41</v>
      </c>
      <c r="V33" s="70">
        <f t="shared" si="16"/>
        <v>0</v>
      </c>
    </row>
    <row r="34" spans="1:22" x14ac:dyDescent="0.25">
      <c r="A34" s="13" t="s">
        <v>20</v>
      </c>
      <c r="B34" s="14" t="s">
        <v>30</v>
      </c>
      <c r="C34" s="17">
        <v>12</v>
      </c>
      <c r="E34" s="15">
        <v>1</v>
      </c>
      <c r="F34" s="15">
        <v>1</v>
      </c>
      <c r="G34" s="15">
        <v>1</v>
      </c>
      <c r="H34" s="15">
        <f t="shared" si="8"/>
        <v>3</v>
      </c>
      <c r="I34" s="15">
        <v>1</v>
      </c>
      <c r="J34" s="15">
        <v>1</v>
      </c>
      <c r="K34" s="15">
        <v>1</v>
      </c>
      <c r="L34" s="15">
        <f t="shared" si="10"/>
        <v>3</v>
      </c>
      <c r="M34" s="15">
        <v>1</v>
      </c>
      <c r="N34" s="15">
        <v>1</v>
      </c>
      <c r="O34" s="15">
        <v>1</v>
      </c>
      <c r="P34" s="15">
        <f t="shared" si="12"/>
        <v>3</v>
      </c>
      <c r="Q34" s="15">
        <v>1</v>
      </c>
      <c r="R34" s="15">
        <v>1</v>
      </c>
      <c r="S34" s="62">
        <v>1</v>
      </c>
      <c r="T34" s="15">
        <f t="shared" si="14"/>
        <v>3</v>
      </c>
      <c r="U34" s="15">
        <f t="shared" si="15"/>
        <v>12</v>
      </c>
      <c r="V34" s="70">
        <f t="shared" si="16"/>
        <v>0</v>
      </c>
    </row>
    <row r="35" spans="1:22" x14ac:dyDescent="0.25">
      <c r="A35" s="13" t="s">
        <v>20</v>
      </c>
      <c r="B35" s="14" t="s">
        <v>31</v>
      </c>
      <c r="C35" s="17">
        <v>4696341.41</v>
      </c>
      <c r="E35" s="15">
        <v>791848</v>
      </c>
      <c r="F35" s="15">
        <v>740194</v>
      </c>
      <c r="G35" s="15">
        <v>320203</v>
      </c>
      <c r="H35" s="15">
        <f t="shared" si="8"/>
        <v>1852245</v>
      </c>
      <c r="I35" s="15">
        <v>272775</v>
      </c>
      <c r="J35" s="15">
        <v>265200</v>
      </c>
      <c r="K35" s="15">
        <v>184091</v>
      </c>
      <c r="L35" s="15">
        <f t="shared" si="10"/>
        <v>722066</v>
      </c>
      <c r="M35" s="15">
        <v>315970</v>
      </c>
      <c r="N35" s="15">
        <v>338717</v>
      </c>
      <c r="O35" s="15">
        <v>177560</v>
      </c>
      <c r="P35" s="15">
        <f t="shared" si="12"/>
        <v>832247</v>
      </c>
      <c r="Q35" s="15">
        <v>167014</v>
      </c>
      <c r="R35" s="15">
        <v>494266</v>
      </c>
      <c r="S35" s="62">
        <v>628503.41</v>
      </c>
      <c r="T35" s="15">
        <f t="shared" si="14"/>
        <v>1289783.4100000001</v>
      </c>
      <c r="U35" s="15">
        <f t="shared" si="15"/>
        <v>4696341.41</v>
      </c>
      <c r="V35" s="70">
        <f t="shared" si="16"/>
        <v>0</v>
      </c>
    </row>
    <row r="36" spans="1:22" x14ac:dyDescent="0.25">
      <c r="A36" s="13" t="s">
        <v>20</v>
      </c>
      <c r="B36" s="14" t="s">
        <v>38</v>
      </c>
      <c r="C36" s="17">
        <v>12</v>
      </c>
      <c r="E36" s="15">
        <v>1</v>
      </c>
      <c r="F36" s="15">
        <v>1</v>
      </c>
      <c r="G36" s="15">
        <v>1</v>
      </c>
      <c r="H36" s="15">
        <f t="shared" si="8"/>
        <v>3</v>
      </c>
      <c r="I36" s="15">
        <v>1</v>
      </c>
      <c r="J36" s="15">
        <v>1</v>
      </c>
      <c r="K36" s="15">
        <v>1</v>
      </c>
      <c r="L36" s="15">
        <f t="shared" si="10"/>
        <v>3</v>
      </c>
      <c r="M36" s="15">
        <v>1</v>
      </c>
      <c r="N36" s="15">
        <v>1</v>
      </c>
      <c r="O36" s="15">
        <v>1</v>
      </c>
      <c r="P36" s="15">
        <f t="shared" si="12"/>
        <v>3</v>
      </c>
      <c r="Q36" s="15">
        <v>1</v>
      </c>
      <c r="R36" s="15">
        <v>1</v>
      </c>
      <c r="S36" s="62">
        <v>1</v>
      </c>
      <c r="T36" s="15">
        <f t="shared" si="14"/>
        <v>3</v>
      </c>
      <c r="U36" s="15">
        <f t="shared" si="15"/>
        <v>12</v>
      </c>
      <c r="V36" s="70">
        <f t="shared" si="16"/>
        <v>0</v>
      </c>
    </row>
    <row r="37" spans="1:22" ht="15" hidden="1" customHeight="1" x14ac:dyDescent="0.25">
      <c r="A37" s="10"/>
      <c r="B37" s="11"/>
      <c r="C37" s="4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63"/>
      <c r="T37" s="12"/>
      <c r="U37" s="12">
        <f t="shared" si="15"/>
        <v>0</v>
      </c>
      <c r="V37" s="69"/>
    </row>
    <row r="38" spans="1:22" ht="15" hidden="1" customHeight="1" x14ac:dyDescent="0.25">
      <c r="A38" s="13"/>
      <c r="B38" s="14"/>
      <c r="C38" s="1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62"/>
      <c r="T38" s="15"/>
      <c r="U38" s="15">
        <f t="shared" si="15"/>
        <v>0</v>
      </c>
      <c r="V38" s="70"/>
    </row>
    <row r="39" spans="1:22" ht="15" hidden="1" customHeight="1" x14ac:dyDescent="0.25">
      <c r="A39" s="13"/>
      <c r="B39" s="14"/>
      <c r="C39" s="17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62"/>
      <c r="T39" s="15"/>
      <c r="U39" s="15">
        <f t="shared" si="15"/>
        <v>0</v>
      </c>
      <c r="V39" s="70"/>
    </row>
    <row r="40" spans="1:22" ht="15" hidden="1" customHeight="1" x14ac:dyDescent="0.25">
      <c r="A40" s="13"/>
      <c r="B40" s="14"/>
      <c r="C40" s="17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62"/>
      <c r="T40" s="15"/>
      <c r="U40" s="15">
        <f t="shared" si="15"/>
        <v>0</v>
      </c>
      <c r="V40" s="70"/>
    </row>
    <row r="41" spans="1:22" ht="15" hidden="1" customHeight="1" x14ac:dyDescent="0.25">
      <c r="A41" s="13"/>
      <c r="B41" s="14"/>
      <c r="C41" s="17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62"/>
      <c r="T41" s="15"/>
      <c r="U41" s="15">
        <f t="shared" si="15"/>
        <v>0</v>
      </c>
      <c r="V41" s="70"/>
    </row>
    <row r="42" spans="1:22" ht="15" hidden="1" customHeight="1" x14ac:dyDescent="0.25">
      <c r="A42" s="13"/>
      <c r="B42" s="14"/>
      <c r="C42" s="17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62"/>
      <c r="T42" s="15"/>
      <c r="U42" s="15">
        <f t="shared" si="15"/>
        <v>0</v>
      </c>
      <c r="V42" s="70"/>
    </row>
    <row r="43" spans="1:22" ht="15" hidden="1" customHeight="1" x14ac:dyDescent="0.25">
      <c r="A43" s="13"/>
      <c r="B43" s="14"/>
      <c r="C43" s="17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62"/>
      <c r="T43" s="15"/>
      <c r="U43" s="15">
        <f t="shared" si="15"/>
        <v>0</v>
      </c>
      <c r="V43" s="70"/>
    </row>
    <row r="44" spans="1:22" ht="15" hidden="1" customHeight="1" x14ac:dyDescent="0.25">
      <c r="A44" s="13"/>
      <c r="B44" s="14"/>
      <c r="C44" s="17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62"/>
      <c r="T44" s="15"/>
      <c r="U44" s="15">
        <f t="shared" si="15"/>
        <v>0</v>
      </c>
      <c r="V44" s="70"/>
    </row>
    <row r="45" spans="1:22" x14ac:dyDescent="0.25">
      <c r="A45" s="18">
        <v>3000</v>
      </c>
      <c r="B45" s="19" t="s">
        <v>47</v>
      </c>
      <c r="C45" s="41">
        <f>+C46</f>
        <v>60</v>
      </c>
      <c r="E45" s="41">
        <f t="shared" ref="E45:G45" si="52">+E46</f>
        <v>5</v>
      </c>
      <c r="F45" s="41">
        <f t="shared" si="52"/>
        <v>5</v>
      </c>
      <c r="G45" s="41">
        <f t="shared" si="52"/>
        <v>5</v>
      </c>
      <c r="H45" s="41">
        <f t="shared" si="8"/>
        <v>15</v>
      </c>
      <c r="I45" s="41">
        <f t="shared" ref="I45:K45" si="53">+I46</f>
        <v>5</v>
      </c>
      <c r="J45" s="41">
        <f t="shared" si="53"/>
        <v>5</v>
      </c>
      <c r="K45" s="41">
        <f t="shared" si="53"/>
        <v>5</v>
      </c>
      <c r="L45" s="41">
        <f t="shared" si="10"/>
        <v>15</v>
      </c>
      <c r="M45" s="41">
        <f t="shared" ref="M45:O45" si="54">+M46</f>
        <v>5</v>
      </c>
      <c r="N45" s="41">
        <f t="shared" si="54"/>
        <v>5</v>
      </c>
      <c r="O45" s="41">
        <f t="shared" si="54"/>
        <v>5</v>
      </c>
      <c r="P45" s="41">
        <f t="shared" si="12"/>
        <v>15</v>
      </c>
      <c r="Q45" s="41">
        <f t="shared" ref="Q45:S45" si="55">+Q46</f>
        <v>5</v>
      </c>
      <c r="R45" s="41">
        <f t="shared" si="55"/>
        <v>5</v>
      </c>
      <c r="S45" s="41">
        <f t="shared" si="55"/>
        <v>5</v>
      </c>
      <c r="T45" s="41">
        <f t="shared" si="14"/>
        <v>15</v>
      </c>
      <c r="U45" s="41">
        <f t="shared" si="15"/>
        <v>60</v>
      </c>
      <c r="V45" s="69">
        <f t="shared" si="16"/>
        <v>0</v>
      </c>
    </row>
    <row r="46" spans="1:22" x14ac:dyDescent="0.25">
      <c r="A46" s="10">
        <v>3100</v>
      </c>
      <c r="B46" s="11" t="s">
        <v>48</v>
      </c>
      <c r="C46" s="41">
        <f>+C47+C48+C49+C50+C51</f>
        <v>60</v>
      </c>
      <c r="E46" s="41">
        <f t="shared" ref="E46:G46" si="56">+E47+E48+E49+E50+E51</f>
        <v>5</v>
      </c>
      <c r="F46" s="41">
        <f t="shared" si="56"/>
        <v>5</v>
      </c>
      <c r="G46" s="41">
        <f t="shared" si="56"/>
        <v>5</v>
      </c>
      <c r="H46" s="41">
        <f t="shared" si="8"/>
        <v>15</v>
      </c>
      <c r="I46" s="41">
        <f t="shared" ref="I46:K46" si="57">+I47+I48+I49+I50+I51</f>
        <v>5</v>
      </c>
      <c r="J46" s="41">
        <f t="shared" si="57"/>
        <v>5</v>
      </c>
      <c r="K46" s="41">
        <f t="shared" si="57"/>
        <v>5</v>
      </c>
      <c r="L46" s="41">
        <f t="shared" si="10"/>
        <v>15</v>
      </c>
      <c r="M46" s="41">
        <f t="shared" ref="M46:O46" si="58">+M47+M48+M49+M50+M51</f>
        <v>5</v>
      </c>
      <c r="N46" s="41">
        <f t="shared" si="58"/>
        <v>5</v>
      </c>
      <c r="O46" s="41">
        <f t="shared" si="58"/>
        <v>5</v>
      </c>
      <c r="P46" s="41">
        <f t="shared" si="12"/>
        <v>15</v>
      </c>
      <c r="Q46" s="41">
        <f t="shared" ref="Q46:S46" si="59">+Q47+Q48+Q49+Q50+Q51</f>
        <v>5</v>
      </c>
      <c r="R46" s="41">
        <f t="shared" si="59"/>
        <v>5</v>
      </c>
      <c r="S46" s="41">
        <f t="shared" si="59"/>
        <v>5</v>
      </c>
      <c r="T46" s="41">
        <f t="shared" si="14"/>
        <v>15</v>
      </c>
      <c r="U46" s="41">
        <f t="shared" si="15"/>
        <v>60</v>
      </c>
      <c r="V46" s="69">
        <f t="shared" si="16"/>
        <v>0</v>
      </c>
    </row>
    <row r="47" spans="1:22" x14ac:dyDescent="0.25">
      <c r="A47" s="13">
        <v>3101</v>
      </c>
      <c r="B47" s="14" t="s">
        <v>49</v>
      </c>
      <c r="C47" s="17">
        <v>12</v>
      </c>
      <c r="E47" s="15">
        <v>1</v>
      </c>
      <c r="F47" s="15">
        <v>1</v>
      </c>
      <c r="G47" s="15">
        <v>1</v>
      </c>
      <c r="H47" s="15">
        <f t="shared" si="8"/>
        <v>3</v>
      </c>
      <c r="I47" s="15">
        <v>1</v>
      </c>
      <c r="J47" s="15">
        <v>1</v>
      </c>
      <c r="K47" s="15">
        <v>1</v>
      </c>
      <c r="L47" s="15">
        <f t="shared" si="10"/>
        <v>3</v>
      </c>
      <c r="M47" s="15">
        <v>1</v>
      </c>
      <c r="N47" s="15">
        <v>1</v>
      </c>
      <c r="O47" s="15">
        <v>1</v>
      </c>
      <c r="P47" s="15">
        <f t="shared" si="12"/>
        <v>3</v>
      </c>
      <c r="Q47" s="15">
        <v>1</v>
      </c>
      <c r="R47" s="15">
        <v>1</v>
      </c>
      <c r="S47" s="62">
        <v>1</v>
      </c>
      <c r="T47" s="15">
        <f t="shared" si="14"/>
        <v>3</v>
      </c>
      <c r="U47" s="15">
        <f t="shared" si="15"/>
        <v>12</v>
      </c>
      <c r="V47" s="70">
        <f t="shared" si="16"/>
        <v>0</v>
      </c>
    </row>
    <row r="48" spans="1:22" x14ac:dyDescent="0.25">
      <c r="A48" s="13">
        <v>3102</v>
      </c>
      <c r="B48" s="14" t="s">
        <v>50</v>
      </c>
      <c r="C48" s="17">
        <v>12</v>
      </c>
      <c r="E48" s="15">
        <v>1</v>
      </c>
      <c r="F48" s="15">
        <v>1</v>
      </c>
      <c r="G48" s="15">
        <v>1</v>
      </c>
      <c r="H48" s="15">
        <f t="shared" si="8"/>
        <v>3</v>
      </c>
      <c r="I48" s="15">
        <v>1</v>
      </c>
      <c r="J48" s="15">
        <v>1</v>
      </c>
      <c r="K48" s="15">
        <v>1</v>
      </c>
      <c r="L48" s="15">
        <f t="shared" si="10"/>
        <v>3</v>
      </c>
      <c r="M48" s="15">
        <v>1</v>
      </c>
      <c r="N48" s="15">
        <v>1</v>
      </c>
      <c r="O48" s="15">
        <v>1</v>
      </c>
      <c r="P48" s="15">
        <f t="shared" si="12"/>
        <v>3</v>
      </c>
      <c r="Q48" s="15">
        <v>1</v>
      </c>
      <c r="R48" s="15">
        <v>1</v>
      </c>
      <c r="S48" s="62">
        <v>1</v>
      </c>
      <c r="T48" s="15">
        <f t="shared" si="14"/>
        <v>3</v>
      </c>
      <c r="U48" s="15">
        <f t="shared" si="15"/>
        <v>12</v>
      </c>
      <c r="V48" s="70">
        <f t="shared" si="16"/>
        <v>0</v>
      </c>
    </row>
    <row r="49" spans="1:22" x14ac:dyDescent="0.25">
      <c r="A49" s="13">
        <v>3103</v>
      </c>
      <c r="B49" s="14" t="s">
        <v>51</v>
      </c>
      <c r="C49" s="17">
        <v>12</v>
      </c>
      <c r="E49" s="15">
        <v>1</v>
      </c>
      <c r="F49" s="15">
        <v>1</v>
      </c>
      <c r="G49" s="15">
        <v>1</v>
      </c>
      <c r="H49" s="15">
        <f t="shared" si="8"/>
        <v>3</v>
      </c>
      <c r="I49" s="15">
        <v>1</v>
      </c>
      <c r="J49" s="15">
        <v>1</v>
      </c>
      <c r="K49" s="15">
        <v>1</v>
      </c>
      <c r="L49" s="15">
        <f t="shared" si="10"/>
        <v>3</v>
      </c>
      <c r="M49" s="15">
        <v>1</v>
      </c>
      <c r="N49" s="15">
        <v>1</v>
      </c>
      <c r="O49" s="15">
        <v>1</v>
      </c>
      <c r="P49" s="15">
        <f t="shared" si="12"/>
        <v>3</v>
      </c>
      <c r="Q49" s="15">
        <v>1</v>
      </c>
      <c r="R49" s="15">
        <v>1</v>
      </c>
      <c r="S49" s="62">
        <v>1</v>
      </c>
      <c r="T49" s="15">
        <f t="shared" si="14"/>
        <v>3</v>
      </c>
      <c r="U49" s="15">
        <f t="shared" si="15"/>
        <v>12</v>
      </c>
      <c r="V49" s="70">
        <f t="shared" si="16"/>
        <v>0</v>
      </c>
    </row>
    <row r="50" spans="1:22" x14ac:dyDescent="0.25">
      <c r="A50" s="13">
        <v>3107</v>
      </c>
      <c r="B50" s="14" t="s">
        <v>52</v>
      </c>
      <c r="C50" s="17">
        <v>12</v>
      </c>
      <c r="E50" s="15">
        <v>1</v>
      </c>
      <c r="F50" s="15">
        <v>1</v>
      </c>
      <c r="G50" s="15">
        <v>1</v>
      </c>
      <c r="H50" s="15">
        <f t="shared" si="8"/>
        <v>3</v>
      </c>
      <c r="I50" s="15">
        <v>1</v>
      </c>
      <c r="J50" s="15">
        <v>1</v>
      </c>
      <c r="K50" s="15">
        <v>1</v>
      </c>
      <c r="L50" s="15">
        <f t="shared" si="10"/>
        <v>3</v>
      </c>
      <c r="M50" s="15">
        <v>1</v>
      </c>
      <c r="N50" s="15">
        <v>1</v>
      </c>
      <c r="O50" s="15">
        <v>1</v>
      </c>
      <c r="P50" s="15">
        <f t="shared" si="12"/>
        <v>3</v>
      </c>
      <c r="Q50" s="15">
        <v>1</v>
      </c>
      <c r="R50" s="15">
        <v>1</v>
      </c>
      <c r="S50" s="62">
        <v>1</v>
      </c>
      <c r="T50" s="15">
        <f t="shared" si="14"/>
        <v>3</v>
      </c>
      <c r="U50" s="15">
        <f t="shared" si="15"/>
        <v>12</v>
      </c>
      <c r="V50" s="70">
        <f t="shared" si="16"/>
        <v>0</v>
      </c>
    </row>
    <row r="51" spans="1:22" x14ac:dyDescent="0.25">
      <c r="A51" s="13">
        <v>3109</v>
      </c>
      <c r="B51" s="14" t="s">
        <v>53</v>
      </c>
      <c r="C51" s="17">
        <v>12</v>
      </c>
      <c r="E51" s="15">
        <v>1</v>
      </c>
      <c r="F51" s="15">
        <v>1</v>
      </c>
      <c r="G51" s="15">
        <v>1</v>
      </c>
      <c r="H51" s="15">
        <f t="shared" si="8"/>
        <v>3</v>
      </c>
      <c r="I51" s="15">
        <v>1</v>
      </c>
      <c r="J51" s="15">
        <v>1</v>
      </c>
      <c r="K51" s="15">
        <v>1</v>
      </c>
      <c r="L51" s="15">
        <f t="shared" si="10"/>
        <v>3</v>
      </c>
      <c r="M51" s="15">
        <v>1</v>
      </c>
      <c r="N51" s="15">
        <v>1</v>
      </c>
      <c r="O51" s="15">
        <v>1</v>
      </c>
      <c r="P51" s="15">
        <f t="shared" si="12"/>
        <v>3</v>
      </c>
      <c r="Q51" s="15">
        <v>1</v>
      </c>
      <c r="R51" s="15">
        <v>1</v>
      </c>
      <c r="S51" s="62">
        <v>1</v>
      </c>
      <c r="T51" s="15">
        <f t="shared" si="14"/>
        <v>3</v>
      </c>
      <c r="U51" s="15">
        <f t="shared" si="15"/>
        <v>12</v>
      </c>
      <c r="V51" s="70">
        <f t="shared" si="16"/>
        <v>0</v>
      </c>
    </row>
    <row r="52" spans="1:22" x14ac:dyDescent="0.25">
      <c r="A52" s="18">
        <v>4000</v>
      </c>
      <c r="B52" s="19" t="s">
        <v>54</v>
      </c>
      <c r="C52" s="40">
        <f>C53+C56+C158</f>
        <v>39611392</v>
      </c>
      <c r="E52" s="40">
        <f t="shared" ref="E52:G52" si="60">E53+E56+E158</f>
        <v>3390028</v>
      </c>
      <c r="F52" s="40">
        <f t="shared" si="60"/>
        <v>3337668</v>
      </c>
      <c r="G52" s="40">
        <f t="shared" si="60"/>
        <v>3654924</v>
      </c>
      <c r="H52" s="40">
        <f t="shared" si="8"/>
        <v>10382620</v>
      </c>
      <c r="I52" s="40">
        <f t="shared" ref="I52:K52" si="61">I53+I56+I158</f>
        <v>2660471</v>
      </c>
      <c r="J52" s="40">
        <f t="shared" si="61"/>
        <v>2812899</v>
      </c>
      <c r="K52" s="40">
        <f t="shared" si="61"/>
        <v>2546371</v>
      </c>
      <c r="L52" s="40">
        <f t="shared" si="10"/>
        <v>8019741</v>
      </c>
      <c r="M52" s="40">
        <f t="shared" ref="M52:O52" si="62">M53+M56+M158</f>
        <v>2883050</v>
      </c>
      <c r="N52" s="40">
        <f t="shared" si="62"/>
        <v>2947638</v>
      </c>
      <c r="O52" s="40">
        <f t="shared" si="62"/>
        <v>3220740</v>
      </c>
      <c r="P52" s="40">
        <f t="shared" si="12"/>
        <v>9051428</v>
      </c>
      <c r="Q52" s="40">
        <f t="shared" ref="Q52:S52" si="63">Q53+Q56+Q158</f>
        <v>3125883</v>
      </c>
      <c r="R52" s="40">
        <f t="shared" si="63"/>
        <v>5006481</v>
      </c>
      <c r="S52" s="40">
        <f t="shared" si="63"/>
        <v>4025239</v>
      </c>
      <c r="T52" s="40">
        <f t="shared" si="14"/>
        <v>12157603</v>
      </c>
      <c r="U52" s="40">
        <f t="shared" si="15"/>
        <v>39611392</v>
      </c>
      <c r="V52" s="69">
        <f t="shared" si="16"/>
        <v>0</v>
      </c>
    </row>
    <row r="53" spans="1:22" ht="30" x14ac:dyDescent="0.25">
      <c r="A53" s="10">
        <v>4100</v>
      </c>
      <c r="B53" s="11" t="s">
        <v>55</v>
      </c>
      <c r="C53" s="41">
        <f>SUM(C54:C55)</f>
        <v>24</v>
      </c>
      <c r="E53" s="41">
        <f t="shared" ref="E53:G53" si="64">SUM(E54:E55)</f>
        <v>2</v>
      </c>
      <c r="F53" s="41">
        <f t="shared" si="64"/>
        <v>2</v>
      </c>
      <c r="G53" s="41">
        <f t="shared" si="64"/>
        <v>2</v>
      </c>
      <c r="H53" s="41">
        <f t="shared" si="8"/>
        <v>6</v>
      </c>
      <c r="I53" s="41">
        <f t="shared" ref="I53:K53" si="65">SUM(I54:I55)</f>
        <v>2</v>
      </c>
      <c r="J53" s="41">
        <f t="shared" si="65"/>
        <v>2</v>
      </c>
      <c r="K53" s="41">
        <f t="shared" si="65"/>
        <v>2</v>
      </c>
      <c r="L53" s="41">
        <f t="shared" si="10"/>
        <v>6</v>
      </c>
      <c r="M53" s="41">
        <f t="shared" ref="M53:O53" si="66">SUM(M54:M55)</f>
        <v>2</v>
      </c>
      <c r="N53" s="41">
        <f t="shared" si="66"/>
        <v>2</v>
      </c>
      <c r="O53" s="41">
        <f t="shared" si="66"/>
        <v>2</v>
      </c>
      <c r="P53" s="41">
        <f t="shared" si="12"/>
        <v>6</v>
      </c>
      <c r="Q53" s="41">
        <f t="shared" ref="Q53:S53" si="67">SUM(Q54:Q55)</f>
        <v>2</v>
      </c>
      <c r="R53" s="41">
        <f t="shared" si="67"/>
        <v>2</v>
      </c>
      <c r="S53" s="41">
        <f t="shared" si="67"/>
        <v>2</v>
      </c>
      <c r="T53" s="41">
        <f t="shared" si="14"/>
        <v>6</v>
      </c>
      <c r="U53" s="41">
        <f t="shared" si="15"/>
        <v>24</v>
      </c>
      <c r="V53" s="69">
        <f t="shared" si="16"/>
        <v>0</v>
      </c>
    </row>
    <row r="54" spans="1:22" x14ac:dyDescent="0.25">
      <c r="A54" s="13">
        <v>4101</v>
      </c>
      <c r="B54" s="14" t="s">
        <v>56</v>
      </c>
      <c r="C54" s="17">
        <v>12</v>
      </c>
      <c r="E54" s="15">
        <v>1</v>
      </c>
      <c r="F54" s="15">
        <v>1</v>
      </c>
      <c r="G54" s="15">
        <v>1</v>
      </c>
      <c r="H54" s="15">
        <f t="shared" si="8"/>
        <v>3</v>
      </c>
      <c r="I54" s="15">
        <v>1</v>
      </c>
      <c r="J54" s="15">
        <v>1</v>
      </c>
      <c r="K54" s="15">
        <v>1</v>
      </c>
      <c r="L54" s="15">
        <f t="shared" si="10"/>
        <v>3</v>
      </c>
      <c r="M54" s="15">
        <v>1</v>
      </c>
      <c r="N54" s="15">
        <v>1</v>
      </c>
      <c r="O54" s="15">
        <v>1</v>
      </c>
      <c r="P54" s="15">
        <f t="shared" si="12"/>
        <v>3</v>
      </c>
      <c r="Q54" s="15">
        <v>1</v>
      </c>
      <c r="R54" s="15">
        <v>1</v>
      </c>
      <c r="S54" s="62">
        <v>1</v>
      </c>
      <c r="T54" s="15">
        <f t="shared" si="14"/>
        <v>3</v>
      </c>
      <c r="U54" s="15">
        <f t="shared" si="15"/>
        <v>12</v>
      </c>
      <c r="V54" s="70">
        <f t="shared" si="16"/>
        <v>0</v>
      </c>
    </row>
    <row r="55" spans="1:22" x14ac:dyDescent="0.25">
      <c r="A55" s="13">
        <v>4102</v>
      </c>
      <c r="B55" s="14" t="s">
        <v>57</v>
      </c>
      <c r="C55" s="17">
        <v>12</v>
      </c>
      <c r="E55" s="15">
        <v>1</v>
      </c>
      <c r="F55" s="15">
        <v>1</v>
      </c>
      <c r="G55" s="15">
        <v>1</v>
      </c>
      <c r="H55" s="15">
        <f t="shared" si="8"/>
        <v>3</v>
      </c>
      <c r="I55" s="15">
        <v>1</v>
      </c>
      <c r="J55" s="15">
        <v>1</v>
      </c>
      <c r="K55" s="15">
        <v>1</v>
      </c>
      <c r="L55" s="15">
        <f t="shared" si="10"/>
        <v>3</v>
      </c>
      <c r="M55" s="15">
        <v>1</v>
      </c>
      <c r="N55" s="15">
        <v>1</v>
      </c>
      <c r="O55" s="15">
        <v>1</v>
      </c>
      <c r="P55" s="15">
        <f t="shared" si="12"/>
        <v>3</v>
      </c>
      <c r="Q55" s="15">
        <v>1</v>
      </c>
      <c r="R55" s="15">
        <v>1</v>
      </c>
      <c r="S55" s="62">
        <v>1</v>
      </c>
      <c r="T55" s="15">
        <f t="shared" si="14"/>
        <v>3</v>
      </c>
      <c r="U55" s="15">
        <f t="shared" si="15"/>
        <v>12</v>
      </c>
      <c r="V55" s="70">
        <f t="shared" si="16"/>
        <v>0</v>
      </c>
    </row>
    <row r="56" spans="1:22" x14ac:dyDescent="0.25">
      <c r="A56" s="10">
        <v>4300</v>
      </c>
      <c r="B56" s="11" t="s">
        <v>58</v>
      </c>
      <c r="C56" s="41">
        <f>+C57+C58+C62+C66+C68+C70+C78+C93+C97+C106+C123+C136+C137+C138+C142</f>
        <v>39596332</v>
      </c>
      <c r="E56" s="41">
        <f t="shared" ref="E56:G56" si="68">+E57+E58+E62+E66+E68+E70+E78+E93+E97+E106+E123+E136+E137+E138+E142</f>
        <v>3387023</v>
      </c>
      <c r="F56" s="41">
        <f t="shared" si="68"/>
        <v>3334663</v>
      </c>
      <c r="G56" s="41">
        <f t="shared" si="68"/>
        <v>3653419</v>
      </c>
      <c r="H56" s="41">
        <f t="shared" si="8"/>
        <v>10375105</v>
      </c>
      <c r="I56" s="41">
        <f t="shared" ref="I56:K56" si="69">+I57+I58+I62+I66+I68+I70+I78+I93+I97+I106+I123+I136+I137+I138+I142</f>
        <v>2660424</v>
      </c>
      <c r="J56" s="41">
        <f t="shared" si="69"/>
        <v>2812870</v>
      </c>
      <c r="K56" s="41">
        <f t="shared" si="69"/>
        <v>2546167</v>
      </c>
      <c r="L56" s="41">
        <f t="shared" si="10"/>
        <v>8019461</v>
      </c>
      <c r="M56" s="41">
        <f t="shared" ref="M56:O56" si="70">+M57+M58+M62+M66+M68+M70+M78+M93+M97+M106+M123+M136+M137+M138+M142</f>
        <v>2883028</v>
      </c>
      <c r="N56" s="41">
        <f t="shared" si="70"/>
        <v>2947088</v>
      </c>
      <c r="O56" s="41">
        <f t="shared" si="70"/>
        <v>3216735</v>
      </c>
      <c r="P56" s="41">
        <f t="shared" si="12"/>
        <v>9046851</v>
      </c>
      <c r="Q56" s="41">
        <f t="shared" ref="Q56:S56" si="71">+Q57+Q58+Q62+Q66+Q68+Q70+Q78+Q93+Q97+Q106+Q123+Q136+Q137+Q138+Q142</f>
        <v>3123923</v>
      </c>
      <c r="R56" s="41">
        <f t="shared" si="71"/>
        <v>5006288</v>
      </c>
      <c r="S56" s="41">
        <f t="shared" si="71"/>
        <v>4024704</v>
      </c>
      <c r="T56" s="41">
        <f t="shared" si="14"/>
        <v>12154915</v>
      </c>
      <c r="U56" s="41">
        <f t="shared" si="15"/>
        <v>39596332</v>
      </c>
      <c r="V56" s="69">
        <f t="shared" si="16"/>
        <v>0</v>
      </c>
    </row>
    <row r="57" spans="1:22" x14ac:dyDescent="0.25">
      <c r="A57" s="13">
        <v>4301</v>
      </c>
      <c r="B57" s="14" t="s">
        <v>59</v>
      </c>
      <c r="C57" s="17">
        <v>20000000</v>
      </c>
      <c r="E57" s="15">
        <v>1933306</v>
      </c>
      <c r="F57" s="15">
        <v>1657794</v>
      </c>
      <c r="G57" s="15">
        <v>1877361</v>
      </c>
      <c r="H57" s="15">
        <f t="shared" si="8"/>
        <v>5468461</v>
      </c>
      <c r="I57" s="15">
        <v>1504699</v>
      </c>
      <c r="J57" s="15">
        <v>1753346</v>
      </c>
      <c r="K57" s="15">
        <v>1309163</v>
      </c>
      <c r="L57" s="15">
        <f t="shared" si="10"/>
        <v>4567208</v>
      </c>
      <c r="M57" s="15">
        <v>1621422</v>
      </c>
      <c r="N57" s="15">
        <v>1643667</v>
      </c>
      <c r="O57" s="15">
        <v>1575942</v>
      </c>
      <c r="P57" s="15">
        <f t="shared" si="12"/>
        <v>4841031</v>
      </c>
      <c r="Q57" s="15">
        <v>1577869</v>
      </c>
      <c r="R57" s="15">
        <v>1910378</v>
      </c>
      <c r="S57" s="62">
        <v>1635053</v>
      </c>
      <c r="T57" s="15">
        <f t="shared" si="14"/>
        <v>5123300</v>
      </c>
      <c r="U57" s="15">
        <f t="shared" si="15"/>
        <v>20000000</v>
      </c>
      <c r="V57" s="70">
        <f t="shared" si="16"/>
        <v>0</v>
      </c>
    </row>
    <row r="58" spans="1:22" x14ac:dyDescent="0.25">
      <c r="A58" s="13">
        <v>4303</v>
      </c>
      <c r="B58" s="14" t="s">
        <v>60</v>
      </c>
      <c r="C58" s="17">
        <f>+C59+C60+C61</f>
        <v>584467</v>
      </c>
      <c r="E58" s="17">
        <f t="shared" ref="E58:G58" si="72">+E59+E60+E61</f>
        <v>259640</v>
      </c>
      <c r="F58" s="17">
        <f t="shared" si="72"/>
        <v>115782</v>
      </c>
      <c r="G58" s="17">
        <f t="shared" si="72"/>
        <v>102236</v>
      </c>
      <c r="H58" s="17">
        <f t="shared" si="8"/>
        <v>477658</v>
      </c>
      <c r="I58" s="17">
        <f t="shared" ref="I58:K58" si="73">+I59+I60+I61</f>
        <v>1230</v>
      </c>
      <c r="J58" s="17">
        <f t="shared" si="73"/>
        <v>2538</v>
      </c>
      <c r="K58" s="17">
        <f t="shared" si="73"/>
        <v>14492</v>
      </c>
      <c r="L58" s="17">
        <f t="shared" si="10"/>
        <v>18260</v>
      </c>
      <c r="M58" s="17">
        <f t="shared" ref="M58:O58" si="74">+M59+M60+M61</f>
        <v>2498</v>
      </c>
      <c r="N58" s="17">
        <f t="shared" si="74"/>
        <v>27577</v>
      </c>
      <c r="O58" s="17">
        <f t="shared" si="74"/>
        <v>1230</v>
      </c>
      <c r="P58" s="17">
        <f t="shared" si="12"/>
        <v>31305</v>
      </c>
      <c r="Q58" s="17">
        <f t="shared" ref="Q58:S58" si="75">+Q59+Q60+Q61</f>
        <v>33511</v>
      </c>
      <c r="R58" s="17">
        <f t="shared" si="75"/>
        <v>16122</v>
      </c>
      <c r="S58" s="17">
        <f t="shared" si="75"/>
        <v>7611</v>
      </c>
      <c r="T58" s="17">
        <f t="shared" si="14"/>
        <v>57244</v>
      </c>
      <c r="U58" s="17">
        <f t="shared" si="15"/>
        <v>584467</v>
      </c>
      <c r="V58" s="70">
        <f t="shared" si="16"/>
        <v>0</v>
      </c>
    </row>
    <row r="59" spans="1:22" x14ac:dyDescent="0.25">
      <c r="A59" s="13" t="s">
        <v>20</v>
      </c>
      <c r="B59" s="14" t="s">
        <v>61</v>
      </c>
      <c r="C59" s="17">
        <v>584443</v>
      </c>
      <c r="E59" s="15">
        <v>259638</v>
      </c>
      <c r="F59" s="15">
        <v>115780</v>
      </c>
      <c r="G59" s="15">
        <v>102234</v>
      </c>
      <c r="H59" s="15">
        <f t="shared" si="8"/>
        <v>477652</v>
      </c>
      <c r="I59" s="15">
        <v>1228</v>
      </c>
      <c r="J59" s="15">
        <v>2536</v>
      </c>
      <c r="K59" s="15">
        <v>14490</v>
      </c>
      <c r="L59" s="15">
        <f t="shared" si="10"/>
        <v>18254</v>
      </c>
      <c r="M59" s="15">
        <v>2496</v>
      </c>
      <c r="N59" s="15">
        <v>27575</v>
      </c>
      <c r="O59" s="15">
        <v>1228</v>
      </c>
      <c r="P59" s="15">
        <f t="shared" si="12"/>
        <v>31299</v>
      </c>
      <c r="Q59" s="15">
        <v>33509</v>
      </c>
      <c r="R59" s="15">
        <v>16120</v>
      </c>
      <c r="S59" s="62">
        <v>7609</v>
      </c>
      <c r="T59" s="15">
        <f t="shared" si="14"/>
        <v>57238</v>
      </c>
      <c r="U59" s="15">
        <f t="shared" si="15"/>
        <v>584443</v>
      </c>
      <c r="V59" s="70">
        <f t="shared" si="16"/>
        <v>0</v>
      </c>
    </row>
    <row r="60" spans="1:22" x14ac:dyDescent="0.25">
      <c r="A60" s="13" t="s">
        <v>20</v>
      </c>
      <c r="B60" s="14" t="s">
        <v>62</v>
      </c>
      <c r="C60" s="17">
        <v>12</v>
      </c>
      <c r="E60" s="15">
        <v>1</v>
      </c>
      <c r="F60" s="15">
        <v>1</v>
      </c>
      <c r="G60" s="15">
        <v>1</v>
      </c>
      <c r="H60" s="15">
        <f t="shared" si="8"/>
        <v>3</v>
      </c>
      <c r="I60" s="15">
        <v>1</v>
      </c>
      <c r="J60" s="15">
        <v>1</v>
      </c>
      <c r="K60" s="15">
        <v>1</v>
      </c>
      <c r="L60" s="15">
        <f t="shared" si="10"/>
        <v>3</v>
      </c>
      <c r="M60" s="15">
        <v>1</v>
      </c>
      <c r="N60" s="15">
        <v>1</v>
      </c>
      <c r="O60" s="15">
        <v>1</v>
      </c>
      <c r="P60" s="15">
        <f t="shared" si="12"/>
        <v>3</v>
      </c>
      <c r="Q60" s="15">
        <v>1</v>
      </c>
      <c r="R60" s="15">
        <v>1</v>
      </c>
      <c r="S60" s="62">
        <v>1</v>
      </c>
      <c r="T60" s="15">
        <f t="shared" si="14"/>
        <v>3</v>
      </c>
      <c r="U60" s="15">
        <f t="shared" si="15"/>
        <v>12</v>
      </c>
      <c r="V60" s="70">
        <f t="shared" si="16"/>
        <v>0</v>
      </c>
    </row>
    <row r="61" spans="1:22" x14ac:dyDescent="0.25">
      <c r="A61" s="13" t="s">
        <v>20</v>
      </c>
      <c r="B61" s="14" t="s">
        <v>63</v>
      </c>
      <c r="C61" s="17">
        <v>12</v>
      </c>
      <c r="E61" s="15">
        <v>1</v>
      </c>
      <c r="F61" s="15">
        <v>1</v>
      </c>
      <c r="G61" s="15">
        <v>1</v>
      </c>
      <c r="H61" s="15">
        <f t="shared" si="8"/>
        <v>3</v>
      </c>
      <c r="I61" s="15">
        <v>1</v>
      </c>
      <c r="J61" s="15">
        <v>1</v>
      </c>
      <c r="K61" s="15">
        <v>1</v>
      </c>
      <c r="L61" s="15">
        <f t="shared" si="10"/>
        <v>3</v>
      </c>
      <c r="M61" s="15">
        <v>1</v>
      </c>
      <c r="N61" s="15">
        <v>1</v>
      </c>
      <c r="O61" s="15">
        <v>1</v>
      </c>
      <c r="P61" s="15">
        <f t="shared" si="12"/>
        <v>3</v>
      </c>
      <c r="Q61" s="15">
        <v>1</v>
      </c>
      <c r="R61" s="15">
        <v>1</v>
      </c>
      <c r="S61" s="62">
        <v>1</v>
      </c>
      <c r="T61" s="15">
        <f t="shared" si="14"/>
        <v>3</v>
      </c>
      <c r="U61" s="15">
        <f t="shared" si="15"/>
        <v>12</v>
      </c>
      <c r="V61" s="70">
        <f t="shared" si="16"/>
        <v>0</v>
      </c>
    </row>
    <row r="62" spans="1:22" x14ac:dyDescent="0.25">
      <c r="A62" s="13">
        <v>4304</v>
      </c>
      <c r="B62" s="14" t="s">
        <v>64</v>
      </c>
      <c r="C62" s="17">
        <f>+C63+C64+C65</f>
        <v>1450012</v>
      </c>
      <c r="E62" s="17">
        <f t="shared" ref="E62:G62" si="76">+E63+E64+E65</f>
        <v>75723</v>
      </c>
      <c r="F62" s="17">
        <f t="shared" si="76"/>
        <v>116607</v>
      </c>
      <c r="G62" s="17">
        <f t="shared" si="76"/>
        <v>76242</v>
      </c>
      <c r="H62" s="17">
        <f t="shared" si="8"/>
        <v>268572</v>
      </c>
      <c r="I62" s="17">
        <f t="shared" ref="I62:K62" si="77">+I63+I64+I65</f>
        <v>71977</v>
      </c>
      <c r="J62" s="17">
        <f t="shared" si="77"/>
        <v>50228</v>
      </c>
      <c r="K62" s="17">
        <f t="shared" si="77"/>
        <v>112585</v>
      </c>
      <c r="L62" s="17">
        <f t="shared" si="10"/>
        <v>234790</v>
      </c>
      <c r="M62" s="17">
        <f t="shared" ref="M62:O62" si="78">+M63+M64+M65</f>
        <v>223750</v>
      </c>
      <c r="N62" s="17">
        <f t="shared" si="78"/>
        <v>136319</v>
      </c>
      <c r="O62" s="17">
        <f t="shared" si="78"/>
        <v>145245</v>
      </c>
      <c r="P62" s="17">
        <f t="shared" si="12"/>
        <v>505314</v>
      </c>
      <c r="Q62" s="17">
        <f t="shared" ref="Q62:S62" si="79">+Q63+Q64+Q65</f>
        <v>134459</v>
      </c>
      <c r="R62" s="17">
        <f t="shared" si="79"/>
        <v>135325</v>
      </c>
      <c r="S62" s="17">
        <f t="shared" si="79"/>
        <v>171552</v>
      </c>
      <c r="T62" s="17">
        <f t="shared" si="14"/>
        <v>441336</v>
      </c>
      <c r="U62" s="17">
        <f t="shared" si="15"/>
        <v>1450012</v>
      </c>
      <c r="V62" s="70">
        <f t="shared" si="16"/>
        <v>0</v>
      </c>
    </row>
    <row r="63" spans="1:22" ht="28.5" x14ac:dyDescent="0.25">
      <c r="A63" s="13" t="s">
        <v>20</v>
      </c>
      <c r="B63" s="14" t="s">
        <v>65</v>
      </c>
      <c r="C63" s="17">
        <v>650000</v>
      </c>
      <c r="E63" s="15">
        <v>33122</v>
      </c>
      <c r="F63" s="15">
        <v>56117</v>
      </c>
      <c r="G63" s="15">
        <v>44511</v>
      </c>
      <c r="H63" s="15">
        <f t="shared" si="8"/>
        <v>133750</v>
      </c>
      <c r="I63" s="15">
        <v>27930</v>
      </c>
      <c r="J63" s="15">
        <v>20462</v>
      </c>
      <c r="K63" s="15">
        <v>58638</v>
      </c>
      <c r="L63" s="15">
        <f t="shared" si="10"/>
        <v>107030</v>
      </c>
      <c r="M63" s="15">
        <v>100452</v>
      </c>
      <c r="N63" s="15">
        <v>62395</v>
      </c>
      <c r="O63" s="15">
        <v>59627</v>
      </c>
      <c r="P63" s="15">
        <f t="shared" si="12"/>
        <v>222474</v>
      </c>
      <c r="Q63" s="15">
        <v>62015</v>
      </c>
      <c r="R63" s="15">
        <v>56573</v>
      </c>
      <c r="S63" s="62">
        <v>68158</v>
      </c>
      <c r="T63" s="15">
        <f t="shared" si="14"/>
        <v>186746</v>
      </c>
      <c r="U63" s="15">
        <f t="shared" si="15"/>
        <v>650000</v>
      </c>
      <c r="V63" s="70">
        <f t="shared" si="16"/>
        <v>0</v>
      </c>
    </row>
    <row r="64" spans="1:22" ht="28.5" x14ac:dyDescent="0.25">
      <c r="A64" s="13" t="s">
        <v>20</v>
      </c>
      <c r="B64" s="14" t="s">
        <v>66</v>
      </c>
      <c r="C64" s="17">
        <v>12</v>
      </c>
      <c r="E64" s="15">
        <v>1</v>
      </c>
      <c r="F64" s="15">
        <v>1</v>
      </c>
      <c r="G64" s="15">
        <v>1</v>
      </c>
      <c r="H64" s="15">
        <f t="shared" si="8"/>
        <v>3</v>
      </c>
      <c r="I64" s="15">
        <v>1</v>
      </c>
      <c r="J64" s="15">
        <v>1</v>
      </c>
      <c r="K64" s="15">
        <v>1</v>
      </c>
      <c r="L64" s="15">
        <f t="shared" si="10"/>
        <v>3</v>
      </c>
      <c r="M64" s="15">
        <v>1</v>
      </c>
      <c r="N64" s="15">
        <v>1</v>
      </c>
      <c r="O64" s="15">
        <v>1</v>
      </c>
      <c r="P64" s="15">
        <f t="shared" si="12"/>
        <v>3</v>
      </c>
      <c r="Q64" s="15">
        <v>1</v>
      </c>
      <c r="R64" s="15">
        <v>1</v>
      </c>
      <c r="S64" s="62">
        <v>1</v>
      </c>
      <c r="T64" s="15">
        <f t="shared" si="14"/>
        <v>3</v>
      </c>
      <c r="U64" s="15">
        <f t="shared" si="15"/>
        <v>12</v>
      </c>
      <c r="V64" s="70">
        <f t="shared" si="16"/>
        <v>0</v>
      </c>
    </row>
    <row r="65" spans="1:22" x14ac:dyDescent="0.25">
      <c r="A65" s="13" t="s">
        <v>20</v>
      </c>
      <c r="B65" s="14" t="s">
        <v>67</v>
      </c>
      <c r="C65" s="17">
        <v>800000</v>
      </c>
      <c r="E65" s="15">
        <v>42600</v>
      </c>
      <c r="F65" s="15">
        <v>60489</v>
      </c>
      <c r="G65" s="15">
        <v>31730</v>
      </c>
      <c r="H65" s="15">
        <f t="shared" si="8"/>
        <v>134819</v>
      </c>
      <c r="I65" s="15">
        <v>44046</v>
      </c>
      <c r="J65" s="15">
        <v>29765</v>
      </c>
      <c r="K65" s="15">
        <v>53946</v>
      </c>
      <c r="L65" s="15">
        <f t="shared" si="10"/>
        <v>127757</v>
      </c>
      <c r="M65" s="15">
        <v>123297</v>
      </c>
      <c r="N65" s="15">
        <v>73923</v>
      </c>
      <c r="O65" s="15">
        <v>85617</v>
      </c>
      <c r="P65" s="15">
        <f t="shared" si="12"/>
        <v>282837</v>
      </c>
      <c r="Q65" s="15">
        <v>72443</v>
      </c>
      <c r="R65" s="15">
        <v>78751</v>
      </c>
      <c r="S65" s="62">
        <v>103393</v>
      </c>
      <c r="T65" s="15">
        <f t="shared" si="14"/>
        <v>254587</v>
      </c>
      <c r="U65" s="15">
        <f t="shared" si="15"/>
        <v>800000</v>
      </c>
      <c r="V65" s="70">
        <f t="shared" si="16"/>
        <v>0</v>
      </c>
    </row>
    <row r="66" spans="1:22" x14ac:dyDescent="0.25">
      <c r="A66" s="13">
        <v>4306</v>
      </c>
      <c r="B66" s="14" t="s">
        <v>68</v>
      </c>
      <c r="C66" s="17">
        <f>C67</f>
        <v>262341</v>
      </c>
      <c r="E66" s="17">
        <f t="shared" ref="E66:G66" si="80">E67</f>
        <v>21862</v>
      </c>
      <c r="F66" s="17">
        <f t="shared" si="80"/>
        <v>21862</v>
      </c>
      <c r="G66" s="17">
        <f t="shared" si="80"/>
        <v>21862</v>
      </c>
      <c r="H66" s="17">
        <f t="shared" si="8"/>
        <v>65586</v>
      </c>
      <c r="I66" s="17">
        <f t="shared" ref="I66:K66" si="81">I67</f>
        <v>21862</v>
      </c>
      <c r="J66" s="17">
        <f t="shared" si="81"/>
        <v>21862</v>
      </c>
      <c r="K66" s="17">
        <f t="shared" si="81"/>
        <v>21862</v>
      </c>
      <c r="L66" s="17">
        <f t="shared" si="10"/>
        <v>65586</v>
      </c>
      <c r="M66" s="17">
        <f t="shared" ref="M66:O66" si="82">M67</f>
        <v>21862</v>
      </c>
      <c r="N66" s="17">
        <f t="shared" si="82"/>
        <v>21862</v>
      </c>
      <c r="O66" s="17">
        <f t="shared" si="82"/>
        <v>21862</v>
      </c>
      <c r="P66" s="17">
        <f t="shared" si="12"/>
        <v>65586</v>
      </c>
      <c r="Q66" s="17">
        <f t="shared" ref="Q66:S66" si="83">Q67</f>
        <v>21862</v>
      </c>
      <c r="R66" s="17">
        <f t="shared" si="83"/>
        <v>21862</v>
      </c>
      <c r="S66" s="17">
        <f t="shared" si="83"/>
        <v>21859</v>
      </c>
      <c r="T66" s="17">
        <f t="shared" si="14"/>
        <v>65583</v>
      </c>
      <c r="U66" s="17">
        <f t="shared" si="15"/>
        <v>262341</v>
      </c>
      <c r="V66" s="70">
        <f t="shared" si="16"/>
        <v>0</v>
      </c>
    </row>
    <row r="67" spans="1:22" ht="28.5" x14ac:dyDescent="0.25">
      <c r="A67" s="13" t="s">
        <v>20</v>
      </c>
      <c r="B67" s="14" t="s">
        <v>69</v>
      </c>
      <c r="C67" s="17">
        <v>262341</v>
      </c>
      <c r="E67" s="15">
        <v>21862</v>
      </c>
      <c r="F67" s="15">
        <v>21862</v>
      </c>
      <c r="G67" s="15">
        <v>21862</v>
      </c>
      <c r="H67" s="15">
        <f t="shared" si="8"/>
        <v>65586</v>
      </c>
      <c r="I67" s="15">
        <v>21862</v>
      </c>
      <c r="J67" s="15">
        <v>21862</v>
      </c>
      <c r="K67" s="15">
        <v>21862</v>
      </c>
      <c r="L67" s="15">
        <f t="shared" si="10"/>
        <v>65586</v>
      </c>
      <c r="M67" s="15">
        <v>21862</v>
      </c>
      <c r="N67" s="15">
        <v>21862</v>
      </c>
      <c r="O67" s="15">
        <v>21862</v>
      </c>
      <c r="P67" s="15">
        <f t="shared" si="12"/>
        <v>65586</v>
      </c>
      <c r="Q67" s="15">
        <v>21862</v>
      </c>
      <c r="R67" s="15">
        <v>21862</v>
      </c>
      <c r="S67" s="61">
        <v>21859</v>
      </c>
      <c r="T67" s="15">
        <f t="shared" si="14"/>
        <v>65583</v>
      </c>
      <c r="U67" s="15">
        <f t="shared" si="15"/>
        <v>262341</v>
      </c>
      <c r="V67" s="70">
        <f t="shared" si="16"/>
        <v>0</v>
      </c>
    </row>
    <row r="68" spans="1:22" x14ac:dyDescent="0.25">
      <c r="A68" s="13">
        <v>4307</v>
      </c>
      <c r="B68" s="14" t="s">
        <v>70</v>
      </c>
      <c r="C68" s="17">
        <f>+C69</f>
        <v>5000</v>
      </c>
      <c r="E68" s="17">
        <f t="shared" ref="E68:G68" si="84">+E69</f>
        <v>420</v>
      </c>
      <c r="F68" s="17">
        <f t="shared" si="84"/>
        <v>420</v>
      </c>
      <c r="G68" s="17">
        <f t="shared" si="84"/>
        <v>420</v>
      </c>
      <c r="H68" s="17">
        <f t="shared" si="8"/>
        <v>1260</v>
      </c>
      <c r="I68" s="17">
        <f t="shared" ref="I68:K68" si="85">+I69</f>
        <v>420</v>
      </c>
      <c r="J68" s="17">
        <f t="shared" si="85"/>
        <v>420</v>
      </c>
      <c r="K68" s="17">
        <f t="shared" si="85"/>
        <v>420</v>
      </c>
      <c r="L68" s="17">
        <f t="shared" si="10"/>
        <v>1260</v>
      </c>
      <c r="M68" s="17">
        <f t="shared" ref="M68:O68" si="86">+M69</f>
        <v>420</v>
      </c>
      <c r="N68" s="17">
        <f t="shared" si="86"/>
        <v>420</v>
      </c>
      <c r="O68" s="17">
        <f t="shared" si="86"/>
        <v>420</v>
      </c>
      <c r="P68" s="17">
        <f t="shared" si="12"/>
        <v>1260</v>
      </c>
      <c r="Q68" s="17">
        <f t="shared" ref="Q68:S68" si="87">+Q69</f>
        <v>420</v>
      </c>
      <c r="R68" s="17">
        <f t="shared" si="87"/>
        <v>420</v>
      </c>
      <c r="S68" s="17">
        <f t="shared" si="87"/>
        <v>380</v>
      </c>
      <c r="T68" s="17">
        <f t="shared" si="14"/>
        <v>1220</v>
      </c>
      <c r="U68" s="17">
        <f t="shared" si="15"/>
        <v>5000</v>
      </c>
      <c r="V68" s="70">
        <f t="shared" si="16"/>
        <v>0</v>
      </c>
    </row>
    <row r="69" spans="1:22" x14ac:dyDescent="0.25">
      <c r="A69" s="13" t="s">
        <v>20</v>
      </c>
      <c r="B69" s="14" t="s">
        <v>71</v>
      </c>
      <c r="C69" s="17">
        <v>5000</v>
      </c>
      <c r="E69" s="15">
        <v>420</v>
      </c>
      <c r="F69" s="15">
        <v>420</v>
      </c>
      <c r="G69" s="15">
        <v>420</v>
      </c>
      <c r="H69" s="15">
        <f t="shared" si="8"/>
        <v>1260</v>
      </c>
      <c r="I69" s="15">
        <v>420</v>
      </c>
      <c r="J69" s="15">
        <v>420</v>
      </c>
      <c r="K69" s="15">
        <v>420</v>
      </c>
      <c r="L69" s="15">
        <f t="shared" si="10"/>
        <v>1260</v>
      </c>
      <c r="M69" s="15">
        <v>420</v>
      </c>
      <c r="N69" s="15">
        <v>420</v>
      </c>
      <c r="O69" s="15">
        <v>420</v>
      </c>
      <c r="P69" s="15">
        <f t="shared" si="12"/>
        <v>1260</v>
      </c>
      <c r="Q69" s="15">
        <v>420</v>
      </c>
      <c r="R69" s="15">
        <v>420</v>
      </c>
      <c r="S69" s="61">
        <v>380</v>
      </c>
      <c r="T69" s="15">
        <f t="shared" si="14"/>
        <v>1220</v>
      </c>
      <c r="U69" s="15">
        <f t="shared" si="15"/>
        <v>5000</v>
      </c>
      <c r="V69" s="70">
        <f t="shared" si="16"/>
        <v>0</v>
      </c>
    </row>
    <row r="70" spans="1:22" x14ac:dyDescent="0.25">
      <c r="A70" s="13">
        <v>4308</v>
      </c>
      <c r="B70" s="14" t="s">
        <v>72</v>
      </c>
      <c r="C70" s="17">
        <f>+C71+C72+C73+C74+C75+C76+C77</f>
        <v>287349</v>
      </c>
      <c r="E70" s="17">
        <f t="shared" ref="E70:G70" si="88">+E71+E72+E73+E74+E75+E76+E77</f>
        <v>20584</v>
      </c>
      <c r="F70" s="17">
        <f t="shared" si="88"/>
        <v>36099</v>
      </c>
      <c r="G70" s="17">
        <f t="shared" si="88"/>
        <v>31012</v>
      </c>
      <c r="H70" s="17">
        <f t="shared" si="8"/>
        <v>87695</v>
      </c>
      <c r="I70" s="17">
        <f t="shared" ref="I70:K70" si="89">+I71+I72+I73+I74+I75+I76+I77</f>
        <v>26526</v>
      </c>
      <c r="J70" s="17">
        <f t="shared" si="89"/>
        <v>9403</v>
      </c>
      <c r="K70" s="17">
        <f t="shared" si="89"/>
        <v>13015</v>
      </c>
      <c r="L70" s="17">
        <f t="shared" si="10"/>
        <v>48944</v>
      </c>
      <c r="M70" s="17">
        <f t="shared" ref="M70:O70" si="90">+M71+M72+M73+M74+M75+M76+M77</f>
        <v>3725</v>
      </c>
      <c r="N70" s="17">
        <f t="shared" si="90"/>
        <v>33951</v>
      </c>
      <c r="O70" s="17">
        <f t="shared" si="90"/>
        <v>15682</v>
      </c>
      <c r="P70" s="17">
        <f t="shared" si="12"/>
        <v>53358</v>
      </c>
      <c r="Q70" s="17">
        <f t="shared" ref="Q70:S70" si="91">+Q71+Q72+Q73+Q74+Q75+Q76+Q77</f>
        <v>13981</v>
      </c>
      <c r="R70" s="17">
        <f t="shared" si="91"/>
        <v>30596</v>
      </c>
      <c r="S70" s="17">
        <f t="shared" si="91"/>
        <v>52775</v>
      </c>
      <c r="T70" s="17">
        <f t="shared" si="14"/>
        <v>97352</v>
      </c>
      <c r="U70" s="17">
        <f t="shared" si="15"/>
        <v>287349</v>
      </c>
      <c r="V70" s="70">
        <f t="shared" si="16"/>
        <v>0</v>
      </c>
    </row>
    <row r="71" spans="1:22" x14ac:dyDescent="0.25">
      <c r="A71" s="13" t="s">
        <v>20</v>
      </c>
      <c r="B71" s="14" t="s">
        <v>274</v>
      </c>
      <c r="C71" s="17">
        <v>5000</v>
      </c>
      <c r="E71" s="15">
        <v>420</v>
      </c>
      <c r="F71" s="15">
        <v>420</v>
      </c>
      <c r="G71" s="15">
        <v>420</v>
      </c>
      <c r="H71" s="15">
        <f t="shared" si="8"/>
        <v>1260</v>
      </c>
      <c r="I71" s="15">
        <v>420</v>
      </c>
      <c r="J71" s="15">
        <v>420</v>
      </c>
      <c r="K71" s="15">
        <v>420</v>
      </c>
      <c r="L71" s="15">
        <f t="shared" si="10"/>
        <v>1260</v>
      </c>
      <c r="M71" s="15">
        <v>420</v>
      </c>
      <c r="N71" s="15">
        <v>420</v>
      </c>
      <c r="O71" s="15">
        <v>420</v>
      </c>
      <c r="P71" s="15">
        <f t="shared" si="12"/>
        <v>1260</v>
      </c>
      <c r="Q71" s="15">
        <v>420</v>
      </c>
      <c r="R71" s="15">
        <v>420</v>
      </c>
      <c r="S71" s="61">
        <v>380</v>
      </c>
      <c r="T71" s="15">
        <f t="shared" si="14"/>
        <v>1220</v>
      </c>
      <c r="U71" s="15">
        <f t="shared" si="15"/>
        <v>5000</v>
      </c>
      <c r="V71" s="70">
        <f t="shared" si="16"/>
        <v>0</v>
      </c>
    </row>
    <row r="72" spans="1:22" ht="28.5" x14ac:dyDescent="0.25">
      <c r="A72" s="13" t="s">
        <v>20</v>
      </c>
      <c r="B72" s="14" t="s">
        <v>275</v>
      </c>
      <c r="C72" s="17">
        <v>5000</v>
      </c>
      <c r="E72" s="15">
        <v>420</v>
      </c>
      <c r="F72" s="15">
        <v>420</v>
      </c>
      <c r="G72" s="15">
        <v>420</v>
      </c>
      <c r="H72" s="15">
        <f t="shared" ref="H72:H135" si="92">SUM(E72:G72)</f>
        <v>1260</v>
      </c>
      <c r="I72" s="15">
        <v>420</v>
      </c>
      <c r="J72" s="15">
        <v>420</v>
      </c>
      <c r="K72" s="15">
        <v>420</v>
      </c>
      <c r="L72" s="15">
        <f t="shared" ref="L72:L135" si="93">SUM(I72:K72)</f>
        <v>1260</v>
      </c>
      <c r="M72" s="15">
        <v>420</v>
      </c>
      <c r="N72" s="15">
        <v>420</v>
      </c>
      <c r="O72" s="15">
        <v>420</v>
      </c>
      <c r="P72" s="15">
        <f t="shared" ref="P72:P135" si="94">SUM(M72:O72)</f>
        <v>1260</v>
      </c>
      <c r="Q72" s="15">
        <v>420</v>
      </c>
      <c r="R72" s="15">
        <v>420</v>
      </c>
      <c r="S72" s="61">
        <v>380</v>
      </c>
      <c r="T72" s="15">
        <f t="shared" ref="T72:T135" si="95">SUM(Q72:S72)</f>
        <v>1220</v>
      </c>
      <c r="U72" s="15">
        <f t="shared" ref="U72:U135" si="96">H72+L72+P72+T72</f>
        <v>5000</v>
      </c>
      <c r="V72" s="70">
        <f t="shared" si="16"/>
        <v>0</v>
      </c>
    </row>
    <row r="73" spans="1:22" x14ac:dyDescent="0.25">
      <c r="A73" s="13" t="s">
        <v>20</v>
      </c>
      <c r="B73" s="14" t="s">
        <v>75</v>
      </c>
      <c r="C73" s="17">
        <v>12000</v>
      </c>
      <c r="E73" s="15">
        <v>3300</v>
      </c>
      <c r="F73" s="15">
        <v>3000</v>
      </c>
      <c r="G73" s="15">
        <v>3000</v>
      </c>
      <c r="H73" s="15">
        <f t="shared" si="92"/>
        <v>9300</v>
      </c>
      <c r="I73" s="15">
        <v>300</v>
      </c>
      <c r="J73" s="15">
        <v>300</v>
      </c>
      <c r="K73" s="15">
        <v>300</v>
      </c>
      <c r="L73" s="15">
        <f t="shared" si="93"/>
        <v>900</v>
      </c>
      <c r="M73" s="15">
        <v>300</v>
      </c>
      <c r="N73" s="15">
        <v>300</v>
      </c>
      <c r="O73" s="15">
        <v>300</v>
      </c>
      <c r="P73" s="15">
        <f t="shared" si="94"/>
        <v>900</v>
      </c>
      <c r="Q73" s="15">
        <v>300</v>
      </c>
      <c r="R73" s="15">
        <v>300</v>
      </c>
      <c r="S73" s="62">
        <v>300</v>
      </c>
      <c r="T73" s="15">
        <f t="shared" si="95"/>
        <v>900</v>
      </c>
      <c r="U73" s="15">
        <f t="shared" si="96"/>
        <v>12000</v>
      </c>
      <c r="V73" s="70">
        <f t="shared" si="16"/>
        <v>0</v>
      </c>
    </row>
    <row r="74" spans="1:22" x14ac:dyDescent="0.25">
      <c r="A74" s="13" t="s">
        <v>20</v>
      </c>
      <c r="B74" s="14" t="s">
        <v>76</v>
      </c>
      <c r="C74" s="17">
        <v>13393</v>
      </c>
      <c r="E74" s="15">
        <v>1400</v>
      </c>
      <c r="F74" s="15">
        <v>1000</v>
      </c>
      <c r="G74" s="15">
        <v>1000</v>
      </c>
      <c r="H74" s="15">
        <f t="shared" si="92"/>
        <v>3400</v>
      </c>
      <c r="I74" s="15">
        <v>1000</v>
      </c>
      <c r="J74" s="15">
        <v>1000</v>
      </c>
      <c r="K74" s="15">
        <v>1000</v>
      </c>
      <c r="L74" s="15">
        <f t="shared" si="93"/>
        <v>3000</v>
      </c>
      <c r="M74" s="15">
        <v>1000</v>
      </c>
      <c r="N74" s="15">
        <v>1000</v>
      </c>
      <c r="O74" s="15">
        <v>2000</v>
      </c>
      <c r="P74" s="15">
        <f t="shared" si="94"/>
        <v>4000</v>
      </c>
      <c r="Q74" s="15">
        <v>1000</v>
      </c>
      <c r="R74" s="15">
        <v>1000</v>
      </c>
      <c r="S74" s="62">
        <v>993</v>
      </c>
      <c r="T74" s="15">
        <f t="shared" si="95"/>
        <v>2993</v>
      </c>
      <c r="U74" s="15">
        <f t="shared" si="96"/>
        <v>13393</v>
      </c>
      <c r="V74" s="70">
        <f t="shared" ref="V74:V137" si="97">U74-C74</f>
        <v>0</v>
      </c>
    </row>
    <row r="75" spans="1:22" x14ac:dyDescent="0.25">
      <c r="A75" s="13" t="s">
        <v>20</v>
      </c>
      <c r="B75" s="14" t="s">
        <v>77</v>
      </c>
      <c r="C75" s="17">
        <v>251932</v>
      </c>
      <c r="E75" s="15">
        <v>15042</v>
      </c>
      <c r="F75" s="15">
        <v>31257</v>
      </c>
      <c r="G75" s="15">
        <v>26170</v>
      </c>
      <c r="H75" s="15">
        <f t="shared" si="92"/>
        <v>72469</v>
      </c>
      <c r="I75" s="15">
        <v>24384</v>
      </c>
      <c r="J75" s="15">
        <v>7261</v>
      </c>
      <c r="K75" s="15">
        <v>10873</v>
      </c>
      <c r="L75" s="15">
        <f t="shared" si="93"/>
        <v>42518</v>
      </c>
      <c r="M75" s="15">
        <v>1583</v>
      </c>
      <c r="N75" s="15">
        <v>31809</v>
      </c>
      <c r="O75" s="15">
        <v>12540</v>
      </c>
      <c r="P75" s="15">
        <f t="shared" si="94"/>
        <v>45932</v>
      </c>
      <c r="Q75" s="15">
        <v>11839</v>
      </c>
      <c r="R75" s="15">
        <v>28454</v>
      </c>
      <c r="S75" s="62">
        <v>50720</v>
      </c>
      <c r="T75" s="15">
        <f t="shared" si="95"/>
        <v>91013</v>
      </c>
      <c r="U75" s="15">
        <f t="shared" si="96"/>
        <v>251932</v>
      </c>
      <c r="V75" s="70">
        <f t="shared" si="97"/>
        <v>0</v>
      </c>
    </row>
    <row r="76" spans="1:22" x14ac:dyDescent="0.25">
      <c r="A76" s="13" t="s">
        <v>20</v>
      </c>
      <c r="B76" s="14" t="s">
        <v>78</v>
      </c>
      <c r="C76" s="17">
        <v>12</v>
      </c>
      <c r="E76" s="15">
        <v>1</v>
      </c>
      <c r="F76" s="15">
        <v>1</v>
      </c>
      <c r="G76" s="15">
        <v>1</v>
      </c>
      <c r="H76" s="15">
        <f t="shared" si="92"/>
        <v>3</v>
      </c>
      <c r="I76" s="15">
        <v>1</v>
      </c>
      <c r="J76" s="15">
        <v>1</v>
      </c>
      <c r="K76" s="15">
        <v>1</v>
      </c>
      <c r="L76" s="15">
        <f t="shared" si="93"/>
        <v>3</v>
      </c>
      <c r="M76" s="15">
        <v>1</v>
      </c>
      <c r="N76" s="15">
        <v>1</v>
      </c>
      <c r="O76" s="15">
        <v>1</v>
      </c>
      <c r="P76" s="15">
        <f t="shared" si="94"/>
        <v>3</v>
      </c>
      <c r="Q76" s="15">
        <v>1</v>
      </c>
      <c r="R76" s="15">
        <v>1</v>
      </c>
      <c r="S76" s="62">
        <v>1</v>
      </c>
      <c r="T76" s="15">
        <f t="shared" si="95"/>
        <v>3</v>
      </c>
      <c r="U76" s="15">
        <f t="shared" si="96"/>
        <v>12</v>
      </c>
      <c r="V76" s="70">
        <f t="shared" si="97"/>
        <v>0</v>
      </c>
    </row>
    <row r="77" spans="1:22" ht="28.5" x14ac:dyDescent="0.25">
      <c r="A77" s="13" t="s">
        <v>20</v>
      </c>
      <c r="B77" s="14" t="s">
        <v>79</v>
      </c>
      <c r="C77" s="17">
        <v>12</v>
      </c>
      <c r="E77" s="15">
        <v>1</v>
      </c>
      <c r="F77" s="15">
        <v>1</v>
      </c>
      <c r="G77" s="15">
        <v>1</v>
      </c>
      <c r="H77" s="15">
        <f t="shared" si="92"/>
        <v>3</v>
      </c>
      <c r="I77" s="15">
        <v>1</v>
      </c>
      <c r="J77" s="15">
        <v>1</v>
      </c>
      <c r="K77" s="15">
        <v>1</v>
      </c>
      <c r="L77" s="15">
        <f t="shared" si="93"/>
        <v>3</v>
      </c>
      <c r="M77" s="15">
        <v>1</v>
      </c>
      <c r="N77" s="15">
        <v>1</v>
      </c>
      <c r="O77" s="15">
        <v>1</v>
      </c>
      <c r="P77" s="15">
        <f t="shared" si="94"/>
        <v>3</v>
      </c>
      <c r="Q77" s="15">
        <v>1</v>
      </c>
      <c r="R77" s="15">
        <v>1</v>
      </c>
      <c r="S77" s="62">
        <v>1</v>
      </c>
      <c r="T77" s="15">
        <f t="shared" si="95"/>
        <v>3</v>
      </c>
      <c r="U77" s="15">
        <f t="shared" si="96"/>
        <v>12</v>
      </c>
      <c r="V77" s="70">
        <f t="shared" si="97"/>
        <v>0</v>
      </c>
    </row>
    <row r="78" spans="1:22" x14ac:dyDescent="0.25">
      <c r="A78" s="13">
        <v>4310</v>
      </c>
      <c r="B78" s="14" t="s">
        <v>80</v>
      </c>
      <c r="C78" s="17">
        <f>SUM(C79:C92)</f>
        <v>8444828</v>
      </c>
      <c r="E78" s="17">
        <f t="shared" ref="E78:G78" si="98">SUM(E79:E92)</f>
        <v>635642</v>
      </c>
      <c r="F78" s="17">
        <f t="shared" si="98"/>
        <v>304006</v>
      </c>
      <c r="G78" s="17">
        <f t="shared" si="98"/>
        <v>592504</v>
      </c>
      <c r="H78" s="17">
        <f t="shared" si="92"/>
        <v>1532152</v>
      </c>
      <c r="I78" s="17">
        <f t="shared" ref="I78:K78" si="99">SUM(I79:I92)</f>
        <v>661248</v>
      </c>
      <c r="J78" s="17">
        <f t="shared" si="99"/>
        <v>517517</v>
      </c>
      <c r="K78" s="17">
        <f t="shared" si="99"/>
        <v>643202</v>
      </c>
      <c r="L78" s="17">
        <f t="shared" si="93"/>
        <v>1821967</v>
      </c>
      <c r="M78" s="17">
        <f t="shared" ref="M78:O78" si="100">SUM(M79:M92)</f>
        <v>488131</v>
      </c>
      <c r="N78" s="17">
        <f t="shared" si="100"/>
        <v>666449</v>
      </c>
      <c r="O78" s="17">
        <f t="shared" si="100"/>
        <v>864545</v>
      </c>
      <c r="P78" s="17">
        <f t="shared" si="94"/>
        <v>2019125</v>
      </c>
      <c r="Q78" s="17">
        <f t="shared" ref="Q78:S78" si="101">SUM(Q79:Q92)</f>
        <v>803783</v>
      </c>
      <c r="R78" s="17">
        <f t="shared" si="101"/>
        <v>989617</v>
      </c>
      <c r="S78" s="17">
        <f t="shared" si="101"/>
        <v>1278184</v>
      </c>
      <c r="T78" s="17">
        <f t="shared" si="95"/>
        <v>3071584</v>
      </c>
      <c r="U78" s="17">
        <f t="shared" si="96"/>
        <v>8444828</v>
      </c>
      <c r="V78" s="70">
        <f t="shared" si="97"/>
        <v>0</v>
      </c>
    </row>
    <row r="79" spans="1:22" ht="28.5" x14ac:dyDescent="0.25">
      <c r="A79" s="13" t="s">
        <v>20</v>
      </c>
      <c r="B79" s="14" t="s">
        <v>81</v>
      </c>
      <c r="C79" s="17">
        <v>4000000</v>
      </c>
      <c r="E79" s="15">
        <v>243174</v>
      </c>
      <c r="F79" s="15">
        <v>106676</v>
      </c>
      <c r="G79" s="15">
        <v>308426</v>
      </c>
      <c r="H79" s="15">
        <f t="shared" si="92"/>
        <v>658276</v>
      </c>
      <c r="I79" s="15">
        <v>507664</v>
      </c>
      <c r="J79" s="15">
        <v>124956</v>
      </c>
      <c r="K79" s="15">
        <v>468474</v>
      </c>
      <c r="L79" s="15">
        <f t="shared" si="93"/>
        <v>1101094</v>
      </c>
      <c r="M79" s="15">
        <v>248732</v>
      </c>
      <c r="N79" s="15">
        <v>350961</v>
      </c>
      <c r="O79" s="15">
        <v>398316</v>
      </c>
      <c r="P79" s="15">
        <f t="shared" si="94"/>
        <v>998009</v>
      </c>
      <c r="Q79" s="15">
        <v>496582</v>
      </c>
      <c r="R79" s="15">
        <v>262146</v>
      </c>
      <c r="S79" s="62">
        <v>483893</v>
      </c>
      <c r="T79" s="15">
        <f t="shared" si="95"/>
        <v>1242621</v>
      </c>
      <c r="U79" s="15">
        <f t="shared" si="96"/>
        <v>4000000</v>
      </c>
      <c r="V79" s="70">
        <f t="shared" si="97"/>
        <v>0</v>
      </c>
    </row>
    <row r="80" spans="1:22" x14ac:dyDescent="0.25">
      <c r="A80" s="13" t="s">
        <v>20</v>
      </c>
      <c r="B80" s="14" t="s">
        <v>82</v>
      </c>
      <c r="C80" s="17">
        <v>1300000</v>
      </c>
      <c r="E80" s="15">
        <v>226318</v>
      </c>
      <c r="F80" s="15">
        <v>27928</v>
      </c>
      <c r="G80" s="15">
        <v>30989</v>
      </c>
      <c r="H80" s="15">
        <f t="shared" si="92"/>
        <v>285235</v>
      </c>
      <c r="I80" s="15">
        <v>11271</v>
      </c>
      <c r="J80" s="15">
        <v>289157</v>
      </c>
      <c r="K80" s="15">
        <v>2372</v>
      </c>
      <c r="L80" s="15">
        <f t="shared" si="93"/>
        <v>302800</v>
      </c>
      <c r="M80" s="15">
        <v>26991</v>
      </c>
      <c r="N80" s="15">
        <v>52659</v>
      </c>
      <c r="O80" s="15">
        <v>12848</v>
      </c>
      <c r="P80" s="15">
        <f t="shared" si="94"/>
        <v>92498</v>
      </c>
      <c r="Q80" s="15">
        <v>49720</v>
      </c>
      <c r="R80" s="15">
        <v>123002</v>
      </c>
      <c r="S80" s="62">
        <v>446745</v>
      </c>
      <c r="T80" s="15">
        <f t="shared" si="95"/>
        <v>619467</v>
      </c>
      <c r="U80" s="15">
        <f t="shared" si="96"/>
        <v>1300000</v>
      </c>
      <c r="V80" s="70">
        <f t="shared" si="97"/>
        <v>0</v>
      </c>
    </row>
    <row r="81" spans="1:22" ht="28.5" x14ac:dyDescent="0.25">
      <c r="A81" s="13" t="s">
        <v>20</v>
      </c>
      <c r="B81" s="14" t="s">
        <v>83</v>
      </c>
      <c r="C81" s="17">
        <v>12</v>
      </c>
      <c r="E81" s="15">
        <v>1</v>
      </c>
      <c r="F81" s="15">
        <v>1</v>
      </c>
      <c r="G81" s="15">
        <v>1</v>
      </c>
      <c r="H81" s="15">
        <f t="shared" si="92"/>
        <v>3</v>
      </c>
      <c r="I81" s="15">
        <v>1</v>
      </c>
      <c r="J81" s="15">
        <v>1</v>
      </c>
      <c r="K81" s="15">
        <v>1</v>
      </c>
      <c r="L81" s="15">
        <f t="shared" si="93"/>
        <v>3</v>
      </c>
      <c r="M81" s="15">
        <v>1</v>
      </c>
      <c r="N81" s="15">
        <v>1</v>
      </c>
      <c r="O81" s="15">
        <v>1</v>
      </c>
      <c r="P81" s="15">
        <f t="shared" si="94"/>
        <v>3</v>
      </c>
      <c r="Q81" s="15">
        <v>1</v>
      </c>
      <c r="R81" s="15">
        <v>1</v>
      </c>
      <c r="S81" s="62">
        <v>1</v>
      </c>
      <c r="T81" s="15">
        <f t="shared" si="95"/>
        <v>3</v>
      </c>
      <c r="U81" s="15">
        <f t="shared" si="96"/>
        <v>12</v>
      </c>
      <c r="V81" s="70">
        <f t="shared" si="97"/>
        <v>0</v>
      </c>
    </row>
    <row r="82" spans="1:22" ht="42.75" x14ac:dyDescent="0.25">
      <c r="A82" s="13" t="s">
        <v>20</v>
      </c>
      <c r="B82" s="14" t="s">
        <v>84</v>
      </c>
      <c r="C82" s="17">
        <v>12</v>
      </c>
      <c r="E82" s="15">
        <v>1</v>
      </c>
      <c r="F82" s="15">
        <v>1</v>
      </c>
      <c r="G82" s="15">
        <v>1</v>
      </c>
      <c r="H82" s="15">
        <f t="shared" si="92"/>
        <v>3</v>
      </c>
      <c r="I82" s="15">
        <v>1</v>
      </c>
      <c r="J82" s="15">
        <v>1</v>
      </c>
      <c r="K82" s="15">
        <v>1</v>
      </c>
      <c r="L82" s="15">
        <f t="shared" si="93"/>
        <v>3</v>
      </c>
      <c r="M82" s="15">
        <v>1</v>
      </c>
      <c r="N82" s="15">
        <v>1</v>
      </c>
      <c r="O82" s="15">
        <v>1</v>
      </c>
      <c r="P82" s="15">
        <f t="shared" si="94"/>
        <v>3</v>
      </c>
      <c r="Q82" s="15">
        <v>1</v>
      </c>
      <c r="R82" s="15">
        <v>1</v>
      </c>
      <c r="S82" s="62">
        <v>1</v>
      </c>
      <c r="T82" s="15">
        <f t="shared" si="95"/>
        <v>3</v>
      </c>
      <c r="U82" s="15">
        <f t="shared" si="96"/>
        <v>12</v>
      </c>
      <c r="V82" s="70">
        <f t="shared" si="97"/>
        <v>0</v>
      </c>
    </row>
    <row r="83" spans="1:22" ht="28.5" x14ac:dyDescent="0.25">
      <c r="A83" s="13" t="s">
        <v>20</v>
      </c>
      <c r="B83" s="14" t="s">
        <v>85</v>
      </c>
      <c r="C83" s="17">
        <v>12</v>
      </c>
      <c r="E83" s="15">
        <v>1</v>
      </c>
      <c r="F83" s="15">
        <v>1</v>
      </c>
      <c r="G83" s="15">
        <v>1</v>
      </c>
      <c r="H83" s="15">
        <f t="shared" si="92"/>
        <v>3</v>
      </c>
      <c r="I83" s="15">
        <v>1</v>
      </c>
      <c r="J83" s="15">
        <v>1</v>
      </c>
      <c r="K83" s="15">
        <v>1</v>
      </c>
      <c r="L83" s="15">
        <f t="shared" si="93"/>
        <v>3</v>
      </c>
      <c r="M83" s="15">
        <v>1</v>
      </c>
      <c r="N83" s="15">
        <v>1</v>
      </c>
      <c r="O83" s="15">
        <v>1</v>
      </c>
      <c r="P83" s="15">
        <f t="shared" si="94"/>
        <v>3</v>
      </c>
      <c r="Q83" s="15">
        <v>1</v>
      </c>
      <c r="R83" s="15">
        <v>1</v>
      </c>
      <c r="S83" s="62">
        <v>1</v>
      </c>
      <c r="T83" s="15">
        <f t="shared" si="95"/>
        <v>3</v>
      </c>
      <c r="U83" s="15">
        <f t="shared" si="96"/>
        <v>12</v>
      </c>
      <c r="V83" s="70">
        <f t="shared" si="97"/>
        <v>0</v>
      </c>
    </row>
    <row r="84" spans="1:22" x14ac:dyDescent="0.25">
      <c r="A84" s="13" t="s">
        <v>20</v>
      </c>
      <c r="B84" s="14" t="s">
        <v>86</v>
      </c>
      <c r="C84" s="17">
        <v>300000</v>
      </c>
      <c r="E84" s="15">
        <v>15795</v>
      </c>
      <c r="F84" s="15">
        <v>22173</v>
      </c>
      <c r="G84" s="15">
        <v>22214</v>
      </c>
      <c r="H84" s="15">
        <f t="shared" si="92"/>
        <v>60182</v>
      </c>
      <c r="I84" s="15">
        <v>10903</v>
      </c>
      <c r="J84" s="15">
        <v>11046</v>
      </c>
      <c r="K84" s="15">
        <v>16035</v>
      </c>
      <c r="L84" s="15">
        <f t="shared" si="93"/>
        <v>37984</v>
      </c>
      <c r="M84" s="15">
        <v>43978</v>
      </c>
      <c r="N84" s="15">
        <v>15311</v>
      </c>
      <c r="O84" s="15">
        <v>36122</v>
      </c>
      <c r="P84" s="15">
        <f t="shared" si="94"/>
        <v>95411</v>
      </c>
      <c r="Q84" s="15">
        <v>40372</v>
      </c>
      <c r="R84" s="15">
        <v>39475</v>
      </c>
      <c r="S84" s="62">
        <v>26576</v>
      </c>
      <c r="T84" s="15">
        <f t="shared" si="95"/>
        <v>106423</v>
      </c>
      <c r="U84" s="15">
        <f t="shared" si="96"/>
        <v>300000</v>
      </c>
      <c r="V84" s="70">
        <f t="shared" si="97"/>
        <v>0</v>
      </c>
    </row>
    <row r="85" spans="1:22" x14ac:dyDescent="0.25">
      <c r="A85" s="13" t="s">
        <v>20</v>
      </c>
      <c r="B85" s="14" t="s">
        <v>87</v>
      </c>
      <c r="C85" s="17">
        <v>800000</v>
      </c>
      <c r="E85" s="15">
        <v>2903</v>
      </c>
      <c r="F85" s="15">
        <v>792</v>
      </c>
      <c r="G85" s="15">
        <v>10414</v>
      </c>
      <c r="H85" s="15">
        <f t="shared" si="92"/>
        <v>14109</v>
      </c>
      <c r="I85" s="15">
        <v>34727</v>
      </c>
      <c r="J85" s="15">
        <v>16241</v>
      </c>
      <c r="K85" s="15">
        <v>45245</v>
      </c>
      <c r="L85" s="15">
        <f t="shared" si="93"/>
        <v>96213</v>
      </c>
      <c r="M85" s="15">
        <v>34535</v>
      </c>
      <c r="N85" s="15">
        <v>79087</v>
      </c>
      <c r="O85" s="15">
        <v>218744</v>
      </c>
      <c r="P85" s="15">
        <f t="shared" si="94"/>
        <v>332366</v>
      </c>
      <c r="Q85" s="15">
        <v>40315</v>
      </c>
      <c r="R85" s="15">
        <v>288457</v>
      </c>
      <c r="S85" s="62">
        <v>28540</v>
      </c>
      <c r="T85" s="15">
        <f t="shared" si="95"/>
        <v>357312</v>
      </c>
      <c r="U85" s="15">
        <f t="shared" si="96"/>
        <v>800000</v>
      </c>
      <c r="V85" s="70">
        <f t="shared" si="97"/>
        <v>0</v>
      </c>
    </row>
    <row r="86" spans="1:22" x14ac:dyDescent="0.25">
      <c r="A86" s="13" t="s">
        <v>20</v>
      </c>
      <c r="B86" s="14" t="s">
        <v>88</v>
      </c>
      <c r="C86" s="17">
        <v>12</v>
      </c>
      <c r="E86" s="15">
        <v>1</v>
      </c>
      <c r="F86" s="15">
        <v>1</v>
      </c>
      <c r="G86" s="15">
        <v>1</v>
      </c>
      <c r="H86" s="15">
        <f t="shared" si="92"/>
        <v>3</v>
      </c>
      <c r="I86" s="15">
        <v>1</v>
      </c>
      <c r="J86" s="15">
        <v>1</v>
      </c>
      <c r="K86" s="15">
        <v>1</v>
      </c>
      <c r="L86" s="15">
        <f t="shared" si="93"/>
        <v>3</v>
      </c>
      <c r="M86" s="15">
        <v>1</v>
      </c>
      <c r="N86" s="15">
        <v>1</v>
      </c>
      <c r="O86" s="15">
        <v>1</v>
      </c>
      <c r="P86" s="15">
        <f t="shared" si="94"/>
        <v>3</v>
      </c>
      <c r="Q86" s="15">
        <v>1</v>
      </c>
      <c r="R86" s="15">
        <v>1</v>
      </c>
      <c r="S86" s="62">
        <v>1</v>
      </c>
      <c r="T86" s="15">
        <f t="shared" si="95"/>
        <v>3</v>
      </c>
      <c r="U86" s="15">
        <f t="shared" si="96"/>
        <v>12</v>
      </c>
      <c r="V86" s="70">
        <f t="shared" si="97"/>
        <v>0</v>
      </c>
    </row>
    <row r="87" spans="1:22" x14ac:dyDescent="0.25">
      <c r="A87" s="13" t="s">
        <v>20</v>
      </c>
      <c r="B87" s="14" t="s">
        <v>89</v>
      </c>
      <c r="C87" s="17">
        <v>21553</v>
      </c>
      <c r="E87" s="15">
        <v>184</v>
      </c>
      <c r="F87" s="15">
        <v>6000</v>
      </c>
      <c r="G87" s="15">
        <v>3500</v>
      </c>
      <c r="H87" s="15">
        <f t="shared" si="92"/>
        <v>9684</v>
      </c>
      <c r="I87" s="15">
        <v>92</v>
      </c>
      <c r="J87" s="15">
        <v>250</v>
      </c>
      <c r="K87" s="15">
        <v>250</v>
      </c>
      <c r="L87" s="15">
        <f t="shared" si="93"/>
        <v>592</v>
      </c>
      <c r="M87" s="15">
        <v>250</v>
      </c>
      <c r="N87" s="15">
        <v>250</v>
      </c>
      <c r="O87" s="15">
        <v>9500</v>
      </c>
      <c r="P87" s="15">
        <f t="shared" si="94"/>
        <v>10000</v>
      </c>
      <c r="Q87" s="15">
        <v>776</v>
      </c>
      <c r="R87" s="15">
        <v>250</v>
      </c>
      <c r="S87" s="62">
        <v>251</v>
      </c>
      <c r="T87" s="15">
        <f t="shared" si="95"/>
        <v>1277</v>
      </c>
      <c r="U87" s="15">
        <f t="shared" si="96"/>
        <v>21553</v>
      </c>
      <c r="V87" s="70">
        <f t="shared" si="97"/>
        <v>0</v>
      </c>
    </row>
    <row r="88" spans="1:22" ht="28.5" x14ac:dyDescent="0.25">
      <c r="A88" s="13" t="s">
        <v>20</v>
      </c>
      <c r="B88" s="14" t="s">
        <v>90</v>
      </c>
      <c r="C88" s="17">
        <v>523203</v>
      </c>
      <c r="E88" s="15">
        <v>74300</v>
      </c>
      <c r="F88" s="15">
        <v>62086</v>
      </c>
      <c r="G88" s="15">
        <v>39858</v>
      </c>
      <c r="H88" s="15">
        <f t="shared" si="92"/>
        <v>176244</v>
      </c>
      <c r="I88" s="15">
        <v>7846</v>
      </c>
      <c r="J88" s="15">
        <v>2241</v>
      </c>
      <c r="K88" s="15">
        <v>5833</v>
      </c>
      <c r="L88" s="15">
        <f t="shared" si="93"/>
        <v>15920</v>
      </c>
      <c r="M88" s="15">
        <v>67134</v>
      </c>
      <c r="N88" s="15">
        <v>22415</v>
      </c>
      <c r="O88" s="15">
        <v>45956</v>
      </c>
      <c r="P88" s="15">
        <f t="shared" si="94"/>
        <v>135505</v>
      </c>
      <c r="Q88" s="15">
        <v>33236</v>
      </c>
      <c r="R88" s="15">
        <v>138759</v>
      </c>
      <c r="S88" s="62">
        <v>23539</v>
      </c>
      <c r="T88" s="15">
        <f t="shared" si="95"/>
        <v>195534</v>
      </c>
      <c r="U88" s="15">
        <f t="shared" si="96"/>
        <v>523203</v>
      </c>
      <c r="V88" s="70">
        <f t="shared" si="97"/>
        <v>0</v>
      </c>
    </row>
    <row r="89" spans="1:22" ht="28.5" x14ac:dyDescent="0.25">
      <c r="A89" s="13" t="s">
        <v>20</v>
      </c>
      <c r="B89" s="14" t="s">
        <v>91</v>
      </c>
      <c r="C89" s="17">
        <v>12</v>
      </c>
      <c r="E89" s="15">
        <v>1</v>
      </c>
      <c r="F89" s="15">
        <v>1</v>
      </c>
      <c r="G89" s="15">
        <v>1</v>
      </c>
      <c r="H89" s="15">
        <f t="shared" si="92"/>
        <v>3</v>
      </c>
      <c r="I89" s="15">
        <v>1</v>
      </c>
      <c r="J89" s="15">
        <v>1</v>
      </c>
      <c r="K89" s="15">
        <v>1</v>
      </c>
      <c r="L89" s="15">
        <f t="shared" si="93"/>
        <v>3</v>
      </c>
      <c r="M89" s="15">
        <v>1</v>
      </c>
      <c r="N89" s="15">
        <v>1</v>
      </c>
      <c r="O89" s="15">
        <v>1</v>
      </c>
      <c r="P89" s="15">
        <f t="shared" si="94"/>
        <v>3</v>
      </c>
      <c r="Q89" s="15">
        <v>1</v>
      </c>
      <c r="R89" s="15">
        <v>1</v>
      </c>
      <c r="S89" s="62">
        <v>1</v>
      </c>
      <c r="T89" s="15">
        <f t="shared" si="95"/>
        <v>3</v>
      </c>
      <c r="U89" s="15">
        <f t="shared" si="96"/>
        <v>12</v>
      </c>
      <c r="V89" s="70">
        <f t="shared" si="97"/>
        <v>0</v>
      </c>
    </row>
    <row r="90" spans="1:22" x14ac:dyDescent="0.25">
      <c r="A90" s="13" t="s">
        <v>20</v>
      </c>
      <c r="B90" s="14" t="s">
        <v>92</v>
      </c>
      <c r="C90" s="17">
        <v>1200000</v>
      </c>
      <c r="E90" s="15">
        <v>64867</v>
      </c>
      <c r="F90" s="15">
        <v>69806</v>
      </c>
      <c r="G90" s="15">
        <v>168735</v>
      </c>
      <c r="H90" s="15">
        <f t="shared" si="92"/>
        <v>303408</v>
      </c>
      <c r="I90" s="15">
        <v>75434</v>
      </c>
      <c r="J90" s="15">
        <v>62247</v>
      </c>
      <c r="K90" s="15">
        <v>74902</v>
      </c>
      <c r="L90" s="15">
        <f t="shared" si="93"/>
        <v>212583</v>
      </c>
      <c r="M90" s="15">
        <v>66156</v>
      </c>
      <c r="N90" s="15">
        <v>140760</v>
      </c>
      <c r="O90" s="15">
        <v>99713</v>
      </c>
      <c r="P90" s="15">
        <f t="shared" si="94"/>
        <v>306629</v>
      </c>
      <c r="Q90" s="15">
        <v>142424</v>
      </c>
      <c r="R90" s="15">
        <v>108522</v>
      </c>
      <c r="S90" s="62">
        <v>126434</v>
      </c>
      <c r="T90" s="15">
        <f t="shared" si="95"/>
        <v>377380</v>
      </c>
      <c r="U90" s="15">
        <f t="shared" si="96"/>
        <v>1200000</v>
      </c>
      <c r="V90" s="70">
        <f t="shared" si="97"/>
        <v>0</v>
      </c>
    </row>
    <row r="91" spans="1:22" x14ac:dyDescent="0.25">
      <c r="A91" s="20" t="s">
        <v>20</v>
      </c>
      <c r="B91" s="14" t="s">
        <v>93</v>
      </c>
      <c r="C91" s="17">
        <v>300000</v>
      </c>
      <c r="E91" s="15">
        <v>8095</v>
      </c>
      <c r="F91" s="15">
        <v>8539</v>
      </c>
      <c r="G91" s="15">
        <v>8362</v>
      </c>
      <c r="H91" s="15">
        <f t="shared" si="92"/>
        <v>24996</v>
      </c>
      <c r="I91" s="15">
        <v>13305</v>
      </c>
      <c r="J91" s="15">
        <v>11373</v>
      </c>
      <c r="K91" s="15">
        <v>30085</v>
      </c>
      <c r="L91" s="15">
        <f t="shared" si="93"/>
        <v>54763</v>
      </c>
      <c r="M91" s="15">
        <v>349</v>
      </c>
      <c r="N91" s="15">
        <v>5000</v>
      </c>
      <c r="O91" s="15">
        <v>43340</v>
      </c>
      <c r="P91" s="15">
        <f t="shared" si="94"/>
        <v>48689</v>
      </c>
      <c r="Q91" s="15">
        <v>352</v>
      </c>
      <c r="R91" s="15">
        <v>29000</v>
      </c>
      <c r="S91" s="62">
        <v>142200</v>
      </c>
      <c r="T91" s="15">
        <f t="shared" si="95"/>
        <v>171552</v>
      </c>
      <c r="U91" s="15">
        <f t="shared" si="96"/>
        <v>300000</v>
      </c>
      <c r="V91" s="70">
        <f t="shared" si="97"/>
        <v>0</v>
      </c>
    </row>
    <row r="92" spans="1:22" ht="28.5" x14ac:dyDescent="0.25">
      <c r="A92" s="20"/>
      <c r="B92" s="14" t="s">
        <v>276</v>
      </c>
      <c r="C92" s="17">
        <v>12</v>
      </c>
      <c r="E92" s="15">
        <v>1</v>
      </c>
      <c r="F92" s="15">
        <v>1</v>
      </c>
      <c r="G92" s="15">
        <v>1</v>
      </c>
      <c r="H92" s="15">
        <f t="shared" si="92"/>
        <v>3</v>
      </c>
      <c r="I92" s="15">
        <v>1</v>
      </c>
      <c r="J92" s="15">
        <v>1</v>
      </c>
      <c r="K92" s="15">
        <v>1</v>
      </c>
      <c r="L92" s="15">
        <f t="shared" si="93"/>
        <v>3</v>
      </c>
      <c r="M92" s="15">
        <v>1</v>
      </c>
      <c r="N92" s="15">
        <v>1</v>
      </c>
      <c r="O92" s="15">
        <v>1</v>
      </c>
      <c r="P92" s="15">
        <f t="shared" si="94"/>
        <v>3</v>
      </c>
      <c r="Q92" s="15">
        <v>1</v>
      </c>
      <c r="R92" s="15">
        <v>1</v>
      </c>
      <c r="S92" s="62">
        <v>1</v>
      </c>
      <c r="T92" s="15">
        <f t="shared" si="95"/>
        <v>3</v>
      </c>
      <c r="U92" s="15">
        <f t="shared" si="96"/>
        <v>12</v>
      </c>
      <c r="V92" s="70">
        <f t="shared" si="97"/>
        <v>0</v>
      </c>
    </row>
    <row r="93" spans="1:22" x14ac:dyDescent="0.25">
      <c r="A93" s="13">
        <v>4311</v>
      </c>
      <c r="B93" s="14" t="s">
        <v>95</v>
      </c>
      <c r="C93" s="17">
        <f>+C94+C95+C96</f>
        <v>36</v>
      </c>
      <c r="E93" s="17">
        <f t="shared" ref="E93:G93" si="102">+E94+E95+E96</f>
        <v>3</v>
      </c>
      <c r="F93" s="17">
        <f t="shared" si="102"/>
        <v>3</v>
      </c>
      <c r="G93" s="17">
        <f t="shared" si="102"/>
        <v>3</v>
      </c>
      <c r="H93" s="17">
        <f t="shared" si="92"/>
        <v>9</v>
      </c>
      <c r="I93" s="17">
        <f t="shared" ref="I93:K93" si="103">+I94+I95+I96</f>
        <v>3</v>
      </c>
      <c r="J93" s="17">
        <f t="shared" si="103"/>
        <v>3</v>
      </c>
      <c r="K93" s="17">
        <f t="shared" si="103"/>
        <v>3</v>
      </c>
      <c r="L93" s="17">
        <f t="shared" si="93"/>
        <v>9</v>
      </c>
      <c r="M93" s="17">
        <f t="shared" ref="M93:O93" si="104">+M94+M95+M96</f>
        <v>3</v>
      </c>
      <c r="N93" s="17">
        <f t="shared" si="104"/>
        <v>3</v>
      </c>
      <c r="O93" s="17">
        <f t="shared" si="104"/>
        <v>3</v>
      </c>
      <c r="P93" s="17">
        <f t="shared" si="94"/>
        <v>9</v>
      </c>
      <c r="Q93" s="17">
        <f t="shared" ref="Q93:S93" si="105">+Q94+Q95+Q96</f>
        <v>3</v>
      </c>
      <c r="R93" s="17">
        <f t="shared" si="105"/>
        <v>3</v>
      </c>
      <c r="S93" s="17">
        <f t="shared" si="105"/>
        <v>3</v>
      </c>
      <c r="T93" s="17">
        <f t="shared" si="95"/>
        <v>9</v>
      </c>
      <c r="U93" s="17">
        <f t="shared" si="96"/>
        <v>36</v>
      </c>
      <c r="V93" s="70">
        <f t="shared" si="97"/>
        <v>0</v>
      </c>
    </row>
    <row r="94" spans="1:22" x14ac:dyDescent="0.25">
      <c r="A94" s="13" t="s">
        <v>20</v>
      </c>
      <c r="B94" s="14" t="s">
        <v>96</v>
      </c>
      <c r="C94" s="17">
        <v>12</v>
      </c>
      <c r="E94" s="15">
        <v>1</v>
      </c>
      <c r="F94" s="15">
        <v>1</v>
      </c>
      <c r="G94" s="15">
        <v>1</v>
      </c>
      <c r="H94" s="15">
        <f t="shared" si="92"/>
        <v>3</v>
      </c>
      <c r="I94" s="15">
        <v>1</v>
      </c>
      <c r="J94" s="15">
        <v>1</v>
      </c>
      <c r="K94" s="15">
        <v>1</v>
      </c>
      <c r="L94" s="15">
        <f t="shared" si="93"/>
        <v>3</v>
      </c>
      <c r="M94" s="15">
        <v>1</v>
      </c>
      <c r="N94" s="15">
        <v>1</v>
      </c>
      <c r="O94" s="15">
        <v>1</v>
      </c>
      <c r="P94" s="15">
        <f t="shared" si="94"/>
        <v>3</v>
      </c>
      <c r="Q94" s="15">
        <v>1</v>
      </c>
      <c r="R94" s="15">
        <v>1</v>
      </c>
      <c r="S94" s="62">
        <v>1</v>
      </c>
      <c r="T94" s="15">
        <f t="shared" si="95"/>
        <v>3</v>
      </c>
      <c r="U94" s="15">
        <f t="shared" si="96"/>
        <v>12</v>
      </c>
      <c r="V94" s="70">
        <f t="shared" si="97"/>
        <v>0</v>
      </c>
    </row>
    <row r="95" spans="1:22" x14ac:dyDescent="0.25">
      <c r="A95" s="13" t="s">
        <v>20</v>
      </c>
      <c r="B95" s="14" t="s">
        <v>97</v>
      </c>
      <c r="C95" s="17">
        <v>12</v>
      </c>
      <c r="E95" s="15">
        <v>1</v>
      </c>
      <c r="F95" s="15">
        <v>1</v>
      </c>
      <c r="G95" s="15">
        <v>1</v>
      </c>
      <c r="H95" s="15">
        <f t="shared" si="92"/>
        <v>3</v>
      </c>
      <c r="I95" s="15">
        <v>1</v>
      </c>
      <c r="J95" s="15">
        <v>1</v>
      </c>
      <c r="K95" s="15">
        <v>1</v>
      </c>
      <c r="L95" s="15">
        <f t="shared" si="93"/>
        <v>3</v>
      </c>
      <c r="M95" s="15">
        <v>1</v>
      </c>
      <c r="N95" s="15">
        <v>1</v>
      </c>
      <c r="O95" s="15">
        <v>1</v>
      </c>
      <c r="P95" s="15">
        <f t="shared" si="94"/>
        <v>3</v>
      </c>
      <c r="Q95" s="15">
        <v>1</v>
      </c>
      <c r="R95" s="15">
        <v>1</v>
      </c>
      <c r="S95" s="62">
        <v>1</v>
      </c>
      <c r="T95" s="15">
        <f t="shared" si="95"/>
        <v>3</v>
      </c>
      <c r="U95" s="15">
        <f t="shared" si="96"/>
        <v>12</v>
      </c>
      <c r="V95" s="70">
        <f t="shared" si="97"/>
        <v>0</v>
      </c>
    </row>
    <row r="96" spans="1:22" x14ac:dyDescent="0.25">
      <c r="A96" s="13" t="s">
        <v>20</v>
      </c>
      <c r="B96" s="14" t="s">
        <v>98</v>
      </c>
      <c r="C96" s="17">
        <v>12</v>
      </c>
      <c r="E96" s="15">
        <v>1</v>
      </c>
      <c r="F96" s="15">
        <v>1</v>
      </c>
      <c r="G96" s="15">
        <v>1</v>
      </c>
      <c r="H96" s="15">
        <f t="shared" si="92"/>
        <v>3</v>
      </c>
      <c r="I96" s="15">
        <v>1</v>
      </c>
      <c r="J96" s="15">
        <v>1</v>
      </c>
      <c r="K96" s="15">
        <v>1</v>
      </c>
      <c r="L96" s="15">
        <f t="shared" si="93"/>
        <v>3</v>
      </c>
      <c r="M96" s="15">
        <v>1</v>
      </c>
      <c r="N96" s="15">
        <v>1</v>
      </c>
      <c r="O96" s="15">
        <v>1</v>
      </c>
      <c r="P96" s="15">
        <f t="shared" si="94"/>
        <v>3</v>
      </c>
      <c r="Q96" s="15">
        <v>1</v>
      </c>
      <c r="R96" s="15">
        <v>1</v>
      </c>
      <c r="S96" s="62">
        <v>1</v>
      </c>
      <c r="T96" s="15">
        <f t="shared" si="95"/>
        <v>3</v>
      </c>
      <c r="U96" s="15">
        <f t="shared" si="96"/>
        <v>12</v>
      </c>
      <c r="V96" s="70">
        <f t="shared" si="97"/>
        <v>0</v>
      </c>
    </row>
    <row r="97" spans="1:22" x14ac:dyDescent="0.25">
      <c r="A97" s="13">
        <v>4312</v>
      </c>
      <c r="B97" s="14" t="s">
        <v>99</v>
      </c>
      <c r="C97" s="17">
        <f>SUM(C98:C105)</f>
        <v>3709828</v>
      </c>
      <c r="E97" s="17">
        <f t="shared" ref="E97:G97" si="106">SUM(E98:E105)</f>
        <v>43601</v>
      </c>
      <c r="F97" s="17">
        <f t="shared" si="106"/>
        <v>675966</v>
      </c>
      <c r="G97" s="17">
        <f t="shared" si="106"/>
        <v>535179</v>
      </c>
      <c r="H97" s="17">
        <f t="shared" si="92"/>
        <v>1254746</v>
      </c>
      <c r="I97" s="17">
        <f t="shared" ref="I97:K97" si="107">SUM(I98:I105)</f>
        <v>5319</v>
      </c>
      <c r="J97" s="17">
        <f t="shared" si="107"/>
        <v>80889</v>
      </c>
      <c r="K97" s="17">
        <f t="shared" si="107"/>
        <v>35043</v>
      </c>
      <c r="L97" s="17">
        <f t="shared" si="93"/>
        <v>121251</v>
      </c>
      <c r="M97" s="17">
        <f t="shared" ref="M97:O97" si="108">SUM(M98:M105)</f>
        <v>130182</v>
      </c>
      <c r="N97" s="17">
        <f t="shared" si="108"/>
        <v>4919</v>
      </c>
      <c r="O97" s="17">
        <f t="shared" si="108"/>
        <v>180219</v>
      </c>
      <c r="P97" s="17">
        <f t="shared" si="94"/>
        <v>315320</v>
      </c>
      <c r="Q97" s="17">
        <f t="shared" ref="Q97:S97" si="109">SUM(Q98:Q105)</f>
        <v>114752</v>
      </c>
      <c r="R97" s="17">
        <f t="shared" si="109"/>
        <v>1479567</v>
      </c>
      <c r="S97" s="17">
        <f t="shared" si="109"/>
        <v>424192</v>
      </c>
      <c r="T97" s="17">
        <f t="shared" si="95"/>
        <v>2018511</v>
      </c>
      <c r="U97" s="17">
        <f t="shared" si="96"/>
        <v>3709828</v>
      </c>
      <c r="V97" s="70">
        <f t="shared" si="97"/>
        <v>0</v>
      </c>
    </row>
    <row r="98" spans="1:22" ht="28.5" x14ac:dyDescent="0.25">
      <c r="A98" s="13" t="s">
        <v>20</v>
      </c>
      <c r="B98" s="14" t="s">
        <v>100</v>
      </c>
      <c r="C98" s="17">
        <v>12</v>
      </c>
      <c r="E98" s="15">
        <v>1</v>
      </c>
      <c r="F98" s="15">
        <v>1</v>
      </c>
      <c r="G98" s="15">
        <v>1</v>
      </c>
      <c r="H98" s="15">
        <f t="shared" si="92"/>
        <v>3</v>
      </c>
      <c r="I98" s="15">
        <v>1</v>
      </c>
      <c r="J98" s="15">
        <v>1</v>
      </c>
      <c r="K98" s="15">
        <v>1</v>
      </c>
      <c r="L98" s="15">
        <f t="shared" si="93"/>
        <v>3</v>
      </c>
      <c r="M98" s="15">
        <v>1</v>
      </c>
      <c r="N98" s="15">
        <v>1</v>
      </c>
      <c r="O98" s="15">
        <v>1</v>
      </c>
      <c r="P98" s="15">
        <f t="shared" si="94"/>
        <v>3</v>
      </c>
      <c r="Q98" s="15">
        <v>1</v>
      </c>
      <c r="R98" s="15">
        <v>1</v>
      </c>
      <c r="S98" s="62">
        <v>1</v>
      </c>
      <c r="T98" s="15">
        <f t="shared" si="95"/>
        <v>3</v>
      </c>
      <c r="U98" s="15">
        <f t="shared" si="96"/>
        <v>12</v>
      </c>
      <c r="V98" s="70">
        <f t="shared" si="97"/>
        <v>0</v>
      </c>
    </row>
    <row r="99" spans="1:22" x14ac:dyDescent="0.25">
      <c r="A99" s="13" t="s">
        <v>20</v>
      </c>
      <c r="B99" s="14" t="s">
        <v>101</v>
      </c>
      <c r="C99" s="17">
        <v>1700000</v>
      </c>
      <c r="E99" s="15">
        <v>15805</v>
      </c>
      <c r="F99" s="15">
        <v>102335</v>
      </c>
      <c r="G99" s="15">
        <v>73850</v>
      </c>
      <c r="H99" s="15">
        <f t="shared" si="92"/>
        <v>191990</v>
      </c>
      <c r="I99" s="15">
        <v>500</v>
      </c>
      <c r="J99" s="15">
        <v>76070</v>
      </c>
      <c r="K99" s="15">
        <v>30224</v>
      </c>
      <c r="L99" s="15">
        <f t="shared" si="93"/>
        <v>106794</v>
      </c>
      <c r="M99" s="15">
        <v>18547</v>
      </c>
      <c r="N99" s="15">
        <v>100</v>
      </c>
      <c r="O99" s="15">
        <v>17244</v>
      </c>
      <c r="P99" s="15">
        <f t="shared" si="94"/>
        <v>35891</v>
      </c>
      <c r="Q99" s="15">
        <v>1900</v>
      </c>
      <c r="R99" s="15">
        <v>1253164</v>
      </c>
      <c r="S99" s="62">
        <v>110261</v>
      </c>
      <c r="T99" s="15">
        <f t="shared" si="95"/>
        <v>1365325</v>
      </c>
      <c r="U99" s="15">
        <f t="shared" si="96"/>
        <v>1700000</v>
      </c>
      <c r="V99" s="70">
        <f t="shared" si="97"/>
        <v>0</v>
      </c>
    </row>
    <row r="100" spans="1:22" x14ac:dyDescent="0.25">
      <c r="A100" s="13" t="s">
        <v>20</v>
      </c>
      <c r="B100" s="14" t="s">
        <v>102</v>
      </c>
      <c r="C100" s="17">
        <v>2000000</v>
      </c>
      <c r="E100" s="15">
        <v>26977</v>
      </c>
      <c r="F100" s="15">
        <v>572812</v>
      </c>
      <c r="G100" s="15">
        <v>460510</v>
      </c>
      <c r="H100" s="15">
        <f t="shared" si="92"/>
        <v>1060299</v>
      </c>
      <c r="I100" s="15">
        <v>4000</v>
      </c>
      <c r="J100" s="15">
        <v>4000</v>
      </c>
      <c r="K100" s="15">
        <v>4000</v>
      </c>
      <c r="L100" s="15">
        <f t="shared" si="93"/>
        <v>12000</v>
      </c>
      <c r="M100" s="15">
        <v>110816</v>
      </c>
      <c r="N100" s="15">
        <v>4000</v>
      </c>
      <c r="O100" s="15">
        <v>162156</v>
      </c>
      <c r="P100" s="15">
        <f t="shared" si="94"/>
        <v>276972</v>
      </c>
      <c r="Q100" s="15">
        <v>112033</v>
      </c>
      <c r="R100" s="15">
        <v>225584</v>
      </c>
      <c r="S100" s="62">
        <v>313112</v>
      </c>
      <c r="T100" s="15">
        <f t="shared" si="95"/>
        <v>650729</v>
      </c>
      <c r="U100" s="15">
        <f t="shared" si="96"/>
        <v>2000000</v>
      </c>
      <c r="V100" s="70">
        <f t="shared" si="97"/>
        <v>0</v>
      </c>
    </row>
    <row r="101" spans="1:22" x14ac:dyDescent="0.25">
      <c r="A101" s="13" t="s">
        <v>20</v>
      </c>
      <c r="B101" s="14" t="s">
        <v>103</v>
      </c>
      <c r="C101" s="17">
        <v>12</v>
      </c>
      <c r="E101" s="15">
        <v>1</v>
      </c>
      <c r="F101" s="15">
        <v>1</v>
      </c>
      <c r="G101" s="15">
        <v>1</v>
      </c>
      <c r="H101" s="15">
        <f t="shared" si="92"/>
        <v>3</v>
      </c>
      <c r="I101" s="15">
        <v>1</v>
      </c>
      <c r="J101" s="15">
        <v>1</v>
      </c>
      <c r="K101" s="15">
        <v>1</v>
      </c>
      <c r="L101" s="15">
        <f t="shared" si="93"/>
        <v>3</v>
      </c>
      <c r="M101" s="15">
        <v>1</v>
      </c>
      <c r="N101" s="15">
        <v>1</v>
      </c>
      <c r="O101" s="15">
        <v>1</v>
      </c>
      <c r="P101" s="15">
        <f t="shared" si="94"/>
        <v>3</v>
      </c>
      <c r="Q101" s="15">
        <v>1</v>
      </c>
      <c r="R101" s="15">
        <v>1</v>
      </c>
      <c r="S101" s="62">
        <v>1</v>
      </c>
      <c r="T101" s="15">
        <f t="shared" si="95"/>
        <v>3</v>
      </c>
      <c r="U101" s="15">
        <f t="shared" si="96"/>
        <v>12</v>
      </c>
      <c r="V101" s="70">
        <f t="shared" si="97"/>
        <v>0</v>
      </c>
    </row>
    <row r="102" spans="1:22" x14ac:dyDescent="0.25">
      <c r="A102" s="13" t="s">
        <v>20</v>
      </c>
      <c r="B102" s="14" t="s">
        <v>104</v>
      </c>
      <c r="C102" s="17">
        <v>9768</v>
      </c>
      <c r="E102" s="15">
        <v>814</v>
      </c>
      <c r="F102" s="15">
        <v>814</v>
      </c>
      <c r="G102" s="15">
        <v>814</v>
      </c>
      <c r="H102" s="15">
        <f t="shared" si="92"/>
        <v>2442</v>
      </c>
      <c r="I102" s="15">
        <v>814</v>
      </c>
      <c r="J102" s="15">
        <v>814</v>
      </c>
      <c r="K102" s="15">
        <v>814</v>
      </c>
      <c r="L102" s="15">
        <f t="shared" si="93"/>
        <v>2442</v>
      </c>
      <c r="M102" s="15">
        <v>814</v>
      </c>
      <c r="N102" s="15">
        <v>814</v>
      </c>
      <c r="O102" s="15">
        <v>814</v>
      </c>
      <c r="P102" s="15">
        <f t="shared" si="94"/>
        <v>2442</v>
      </c>
      <c r="Q102" s="15">
        <v>814</v>
      </c>
      <c r="R102" s="15">
        <v>814</v>
      </c>
      <c r="S102" s="62">
        <v>814</v>
      </c>
      <c r="T102" s="15">
        <f t="shared" si="95"/>
        <v>2442</v>
      </c>
      <c r="U102" s="15">
        <f t="shared" si="96"/>
        <v>9768</v>
      </c>
      <c r="V102" s="70">
        <f t="shared" si="97"/>
        <v>0</v>
      </c>
    </row>
    <row r="103" spans="1:22" x14ac:dyDescent="0.25">
      <c r="A103" s="13" t="s">
        <v>20</v>
      </c>
      <c r="B103" s="14" t="s">
        <v>105</v>
      </c>
      <c r="C103" s="17">
        <v>12</v>
      </c>
      <c r="E103" s="15">
        <v>1</v>
      </c>
      <c r="F103" s="15">
        <v>1</v>
      </c>
      <c r="G103" s="15">
        <v>1</v>
      </c>
      <c r="H103" s="15">
        <f t="shared" si="92"/>
        <v>3</v>
      </c>
      <c r="I103" s="15">
        <v>1</v>
      </c>
      <c r="J103" s="15">
        <v>1</v>
      </c>
      <c r="K103" s="15">
        <v>1</v>
      </c>
      <c r="L103" s="15">
        <f t="shared" si="93"/>
        <v>3</v>
      </c>
      <c r="M103" s="15">
        <v>1</v>
      </c>
      <c r="N103" s="15">
        <v>1</v>
      </c>
      <c r="O103" s="15">
        <v>1</v>
      </c>
      <c r="P103" s="15">
        <f t="shared" si="94"/>
        <v>3</v>
      </c>
      <c r="Q103" s="15">
        <v>1</v>
      </c>
      <c r="R103" s="15">
        <v>1</v>
      </c>
      <c r="S103" s="62">
        <v>1</v>
      </c>
      <c r="T103" s="15">
        <f t="shared" si="95"/>
        <v>3</v>
      </c>
      <c r="U103" s="15">
        <f t="shared" si="96"/>
        <v>12</v>
      </c>
      <c r="V103" s="70">
        <f t="shared" si="97"/>
        <v>0</v>
      </c>
    </row>
    <row r="104" spans="1:22" x14ac:dyDescent="0.25">
      <c r="A104" s="13" t="s">
        <v>20</v>
      </c>
      <c r="B104" s="14" t="s">
        <v>106</v>
      </c>
      <c r="C104" s="17">
        <v>12</v>
      </c>
      <c r="E104" s="15">
        <v>1</v>
      </c>
      <c r="F104" s="15">
        <v>1</v>
      </c>
      <c r="G104" s="15">
        <v>1</v>
      </c>
      <c r="H104" s="15">
        <f t="shared" si="92"/>
        <v>3</v>
      </c>
      <c r="I104" s="15">
        <v>1</v>
      </c>
      <c r="J104" s="15">
        <v>1</v>
      </c>
      <c r="K104" s="15">
        <v>1</v>
      </c>
      <c r="L104" s="15">
        <f t="shared" si="93"/>
        <v>3</v>
      </c>
      <c r="M104" s="15">
        <v>1</v>
      </c>
      <c r="N104" s="15">
        <v>1</v>
      </c>
      <c r="O104" s="15">
        <v>1</v>
      </c>
      <c r="P104" s="15">
        <f t="shared" si="94"/>
        <v>3</v>
      </c>
      <c r="Q104" s="15">
        <v>1</v>
      </c>
      <c r="R104" s="15">
        <v>1</v>
      </c>
      <c r="S104" s="62">
        <v>1</v>
      </c>
      <c r="T104" s="15">
        <f t="shared" si="95"/>
        <v>3</v>
      </c>
      <c r="U104" s="15">
        <f t="shared" si="96"/>
        <v>12</v>
      </c>
      <c r="V104" s="70">
        <f t="shared" si="97"/>
        <v>0</v>
      </c>
    </row>
    <row r="105" spans="1:22" x14ac:dyDescent="0.25">
      <c r="A105" s="13" t="s">
        <v>20</v>
      </c>
      <c r="B105" s="14" t="s">
        <v>107</v>
      </c>
      <c r="C105" s="17">
        <v>12</v>
      </c>
      <c r="E105" s="15">
        <v>1</v>
      </c>
      <c r="F105" s="15">
        <v>1</v>
      </c>
      <c r="G105" s="15">
        <v>1</v>
      </c>
      <c r="H105" s="15">
        <f t="shared" si="92"/>
        <v>3</v>
      </c>
      <c r="I105" s="15">
        <v>1</v>
      </c>
      <c r="J105" s="15">
        <v>1</v>
      </c>
      <c r="K105" s="15">
        <v>1</v>
      </c>
      <c r="L105" s="15">
        <f t="shared" si="93"/>
        <v>3</v>
      </c>
      <c r="M105" s="15">
        <v>1</v>
      </c>
      <c r="N105" s="15">
        <v>1</v>
      </c>
      <c r="O105" s="15">
        <v>1</v>
      </c>
      <c r="P105" s="15">
        <f t="shared" si="94"/>
        <v>3</v>
      </c>
      <c r="Q105" s="15">
        <v>1</v>
      </c>
      <c r="R105" s="15">
        <v>1</v>
      </c>
      <c r="S105" s="62">
        <v>1</v>
      </c>
      <c r="T105" s="15">
        <f t="shared" si="95"/>
        <v>3</v>
      </c>
      <c r="U105" s="15">
        <f t="shared" si="96"/>
        <v>12</v>
      </c>
      <c r="V105" s="70">
        <f t="shared" si="97"/>
        <v>0</v>
      </c>
    </row>
    <row r="106" spans="1:22" ht="28.5" x14ac:dyDescent="0.25">
      <c r="A106" s="13">
        <v>4313</v>
      </c>
      <c r="B106" s="14" t="s">
        <v>108</v>
      </c>
      <c r="C106" s="17">
        <f>SUM(C107:C122)</f>
        <v>567820</v>
      </c>
      <c r="E106" s="17">
        <f t="shared" ref="E106:G106" si="110">SUM(E107:E122)</f>
        <v>47334</v>
      </c>
      <c r="F106" s="17">
        <f t="shared" si="110"/>
        <v>47334</v>
      </c>
      <c r="G106" s="17">
        <f t="shared" si="110"/>
        <v>47334</v>
      </c>
      <c r="H106" s="17">
        <f t="shared" si="92"/>
        <v>142002</v>
      </c>
      <c r="I106" s="17">
        <f t="shared" ref="I106:K106" si="111">SUM(I107:I122)</f>
        <v>47334</v>
      </c>
      <c r="J106" s="17">
        <f t="shared" si="111"/>
        <v>47334</v>
      </c>
      <c r="K106" s="17">
        <f t="shared" si="111"/>
        <v>47334</v>
      </c>
      <c r="L106" s="17">
        <f t="shared" si="93"/>
        <v>142002</v>
      </c>
      <c r="M106" s="17">
        <f t="shared" ref="M106:O106" si="112">SUM(M107:M122)</f>
        <v>47334</v>
      </c>
      <c r="N106" s="17">
        <f t="shared" si="112"/>
        <v>47334</v>
      </c>
      <c r="O106" s="17">
        <f t="shared" si="112"/>
        <v>47334</v>
      </c>
      <c r="P106" s="17">
        <f t="shared" si="94"/>
        <v>142002</v>
      </c>
      <c r="Q106" s="17">
        <f t="shared" ref="Q106:S106" si="113">SUM(Q107:Q122)</f>
        <v>47334</v>
      </c>
      <c r="R106" s="17">
        <f t="shared" si="113"/>
        <v>47334</v>
      </c>
      <c r="S106" s="17">
        <f t="shared" si="113"/>
        <v>47146</v>
      </c>
      <c r="T106" s="17">
        <f t="shared" si="95"/>
        <v>141814</v>
      </c>
      <c r="U106" s="17">
        <f t="shared" si="96"/>
        <v>567820</v>
      </c>
      <c r="V106" s="71">
        <f t="shared" si="97"/>
        <v>0</v>
      </c>
    </row>
    <row r="107" spans="1:22" x14ac:dyDescent="0.25">
      <c r="A107" s="13" t="s">
        <v>20</v>
      </c>
      <c r="B107" s="14" t="s">
        <v>109</v>
      </c>
      <c r="C107" s="17">
        <v>12</v>
      </c>
      <c r="E107" s="15">
        <v>1</v>
      </c>
      <c r="F107" s="15">
        <v>1</v>
      </c>
      <c r="G107" s="15">
        <v>1</v>
      </c>
      <c r="H107" s="15">
        <f t="shared" si="92"/>
        <v>3</v>
      </c>
      <c r="I107" s="15">
        <v>1</v>
      </c>
      <c r="J107" s="15">
        <v>1</v>
      </c>
      <c r="K107" s="15">
        <v>1</v>
      </c>
      <c r="L107" s="15">
        <f t="shared" si="93"/>
        <v>3</v>
      </c>
      <c r="M107" s="15">
        <v>1</v>
      </c>
      <c r="N107" s="15">
        <v>1</v>
      </c>
      <c r="O107" s="15">
        <v>1</v>
      </c>
      <c r="P107" s="15">
        <f t="shared" si="94"/>
        <v>3</v>
      </c>
      <c r="Q107" s="15">
        <v>1</v>
      </c>
      <c r="R107" s="15">
        <v>1</v>
      </c>
      <c r="S107" s="62">
        <v>1</v>
      </c>
      <c r="T107" s="15">
        <f t="shared" si="95"/>
        <v>3</v>
      </c>
      <c r="U107" s="15">
        <f t="shared" si="96"/>
        <v>12</v>
      </c>
      <c r="V107" s="70">
        <f t="shared" si="97"/>
        <v>0</v>
      </c>
    </row>
    <row r="108" spans="1:22" x14ac:dyDescent="0.25">
      <c r="A108" s="13" t="s">
        <v>20</v>
      </c>
      <c r="B108" s="14" t="s">
        <v>110</v>
      </c>
      <c r="C108" s="17">
        <v>12</v>
      </c>
      <c r="E108" s="15">
        <v>1</v>
      </c>
      <c r="F108" s="15">
        <v>1</v>
      </c>
      <c r="G108" s="15">
        <v>1</v>
      </c>
      <c r="H108" s="15">
        <f t="shared" si="92"/>
        <v>3</v>
      </c>
      <c r="I108" s="15">
        <v>1</v>
      </c>
      <c r="J108" s="15">
        <v>1</v>
      </c>
      <c r="K108" s="15">
        <v>1</v>
      </c>
      <c r="L108" s="15">
        <f t="shared" si="93"/>
        <v>3</v>
      </c>
      <c r="M108" s="15">
        <v>1</v>
      </c>
      <c r="N108" s="15">
        <v>1</v>
      </c>
      <c r="O108" s="15">
        <v>1</v>
      </c>
      <c r="P108" s="15">
        <f t="shared" si="94"/>
        <v>3</v>
      </c>
      <c r="Q108" s="15">
        <v>1</v>
      </c>
      <c r="R108" s="15">
        <v>1</v>
      </c>
      <c r="S108" s="62">
        <v>1</v>
      </c>
      <c r="T108" s="15">
        <f t="shared" si="95"/>
        <v>3</v>
      </c>
      <c r="U108" s="15">
        <f t="shared" si="96"/>
        <v>12</v>
      </c>
      <c r="V108" s="70">
        <f t="shared" si="97"/>
        <v>0</v>
      </c>
    </row>
    <row r="109" spans="1:22" x14ac:dyDescent="0.25">
      <c r="A109" s="13" t="s">
        <v>20</v>
      </c>
      <c r="B109" s="14" t="s">
        <v>111</v>
      </c>
      <c r="C109" s="17">
        <v>12</v>
      </c>
      <c r="E109" s="15">
        <v>1</v>
      </c>
      <c r="F109" s="15">
        <v>1</v>
      </c>
      <c r="G109" s="15">
        <v>1</v>
      </c>
      <c r="H109" s="15">
        <f t="shared" si="92"/>
        <v>3</v>
      </c>
      <c r="I109" s="15">
        <v>1</v>
      </c>
      <c r="J109" s="15">
        <v>1</v>
      </c>
      <c r="K109" s="15">
        <v>1</v>
      </c>
      <c r="L109" s="15">
        <f t="shared" si="93"/>
        <v>3</v>
      </c>
      <c r="M109" s="15">
        <v>1</v>
      </c>
      <c r="N109" s="15">
        <v>1</v>
      </c>
      <c r="O109" s="15">
        <v>1</v>
      </c>
      <c r="P109" s="15">
        <f t="shared" si="94"/>
        <v>3</v>
      </c>
      <c r="Q109" s="15">
        <v>1</v>
      </c>
      <c r="R109" s="15">
        <v>1</v>
      </c>
      <c r="S109" s="62">
        <v>1</v>
      </c>
      <c r="T109" s="15">
        <f t="shared" si="95"/>
        <v>3</v>
      </c>
      <c r="U109" s="15">
        <f t="shared" si="96"/>
        <v>12</v>
      </c>
      <c r="V109" s="70">
        <f t="shared" si="97"/>
        <v>0</v>
      </c>
    </row>
    <row r="110" spans="1:22" x14ac:dyDescent="0.25">
      <c r="A110" s="13" t="s">
        <v>20</v>
      </c>
      <c r="B110" s="14" t="s">
        <v>112</v>
      </c>
      <c r="C110" s="17">
        <v>12</v>
      </c>
      <c r="E110" s="15">
        <v>1</v>
      </c>
      <c r="F110" s="15">
        <v>1</v>
      </c>
      <c r="G110" s="15">
        <v>1</v>
      </c>
      <c r="H110" s="15">
        <f t="shared" si="92"/>
        <v>3</v>
      </c>
      <c r="I110" s="15">
        <v>1</v>
      </c>
      <c r="J110" s="15">
        <v>1</v>
      </c>
      <c r="K110" s="15">
        <v>1</v>
      </c>
      <c r="L110" s="15">
        <f t="shared" si="93"/>
        <v>3</v>
      </c>
      <c r="M110" s="15">
        <v>1</v>
      </c>
      <c r="N110" s="15">
        <v>1</v>
      </c>
      <c r="O110" s="15">
        <v>1</v>
      </c>
      <c r="P110" s="15">
        <f t="shared" si="94"/>
        <v>3</v>
      </c>
      <c r="Q110" s="15">
        <v>1</v>
      </c>
      <c r="R110" s="15">
        <v>1</v>
      </c>
      <c r="S110" s="62">
        <v>1</v>
      </c>
      <c r="T110" s="15">
        <f t="shared" si="95"/>
        <v>3</v>
      </c>
      <c r="U110" s="15">
        <f t="shared" si="96"/>
        <v>12</v>
      </c>
      <c r="V110" s="70">
        <f t="shared" si="97"/>
        <v>0</v>
      </c>
    </row>
    <row r="111" spans="1:22" x14ac:dyDescent="0.25">
      <c r="A111" s="13" t="s">
        <v>20</v>
      </c>
      <c r="B111" s="14" t="s">
        <v>113</v>
      </c>
      <c r="C111" s="17">
        <v>12</v>
      </c>
      <c r="E111" s="15">
        <v>1</v>
      </c>
      <c r="F111" s="15">
        <v>1</v>
      </c>
      <c r="G111" s="15">
        <v>1</v>
      </c>
      <c r="H111" s="15">
        <f t="shared" si="92"/>
        <v>3</v>
      </c>
      <c r="I111" s="15">
        <v>1</v>
      </c>
      <c r="J111" s="15">
        <v>1</v>
      </c>
      <c r="K111" s="15">
        <v>1</v>
      </c>
      <c r="L111" s="15">
        <f t="shared" si="93"/>
        <v>3</v>
      </c>
      <c r="M111" s="15">
        <v>1</v>
      </c>
      <c r="N111" s="15">
        <v>1</v>
      </c>
      <c r="O111" s="15">
        <v>1</v>
      </c>
      <c r="P111" s="15">
        <f t="shared" si="94"/>
        <v>3</v>
      </c>
      <c r="Q111" s="15">
        <v>1</v>
      </c>
      <c r="R111" s="15">
        <v>1</v>
      </c>
      <c r="S111" s="62">
        <v>1</v>
      </c>
      <c r="T111" s="15">
        <f t="shared" si="95"/>
        <v>3</v>
      </c>
      <c r="U111" s="15">
        <f t="shared" si="96"/>
        <v>12</v>
      </c>
      <c r="V111" s="70">
        <f t="shared" si="97"/>
        <v>0</v>
      </c>
    </row>
    <row r="112" spans="1:22" x14ac:dyDescent="0.25">
      <c r="A112" s="13" t="s">
        <v>20</v>
      </c>
      <c r="B112" s="14" t="s">
        <v>114</v>
      </c>
      <c r="C112" s="17">
        <v>12</v>
      </c>
      <c r="E112" s="15">
        <v>1</v>
      </c>
      <c r="F112" s="15">
        <v>1</v>
      </c>
      <c r="G112" s="15">
        <v>1</v>
      </c>
      <c r="H112" s="15">
        <f t="shared" si="92"/>
        <v>3</v>
      </c>
      <c r="I112" s="15">
        <v>1</v>
      </c>
      <c r="J112" s="15">
        <v>1</v>
      </c>
      <c r="K112" s="15">
        <v>1</v>
      </c>
      <c r="L112" s="15">
        <f t="shared" si="93"/>
        <v>3</v>
      </c>
      <c r="M112" s="15">
        <v>1</v>
      </c>
      <c r="N112" s="15">
        <v>1</v>
      </c>
      <c r="O112" s="15">
        <v>1</v>
      </c>
      <c r="P112" s="15">
        <f t="shared" si="94"/>
        <v>3</v>
      </c>
      <c r="Q112" s="15">
        <v>1</v>
      </c>
      <c r="R112" s="15">
        <v>1</v>
      </c>
      <c r="S112" s="62">
        <v>1</v>
      </c>
      <c r="T112" s="15">
        <f t="shared" si="95"/>
        <v>3</v>
      </c>
      <c r="U112" s="15">
        <f t="shared" si="96"/>
        <v>12</v>
      </c>
      <c r="V112" s="70">
        <f t="shared" si="97"/>
        <v>0</v>
      </c>
    </row>
    <row r="113" spans="1:22" x14ac:dyDescent="0.25">
      <c r="A113" s="13" t="s">
        <v>20</v>
      </c>
      <c r="B113" s="14" t="s">
        <v>115</v>
      </c>
      <c r="C113" s="17">
        <v>300000</v>
      </c>
      <c r="E113" s="15">
        <v>25000</v>
      </c>
      <c r="F113" s="15">
        <v>25000</v>
      </c>
      <c r="G113" s="15">
        <v>25000</v>
      </c>
      <c r="H113" s="15">
        <f t="shared" si="92"/>
        <v>75000</v>
      </c>
      <c r="I113" s="15">
        <v>25000</v>
      </c>
      <c r="J113" s="15">
        <v>25000</v>
      </c>
      <c r="K113" s="15">
        <v>25000</v>
      </c>
      <c r="L113" s="15">
        <f t="shared" si="93"/>
        <v>75000</v>
      </c>
      <c r="M113" s="15">
        <v>25000</v>
      </c>
      <c r="N113" s="15">
        <v>25000</v>
      </c>
      <c r="O113" s="15">
        <v>25000</v>
      </c>
      <c r="P113" s="15">
        <f t="shared" si="94"/>
        <v>75000</v>
      </c>
      <c r="Q113" s="15">
        <v>25000</v>
      </c>
      <c r="R113" s="15">
        <v>25000</v>
      </c>
      <c r="S113" s="61">
        <v>25000</v>
      </c>
      <c r="T113" s="15">
        <f t="shared" si="95"/>
        <v>75000</v>
      </c>
      <c r="U113" s="15">
        <f t="shared" si="96"/>
        <v>300000</v>
      </c>
      <c r="V113" s="70">
        <f t="shared" si="97"/>
        <v>0</v>
      </c>
    </row>
    <row r="114" spans="1:22" x14ac:dyDescent="0.25">
      <c r="A114" s="13" t="s">
        <v>20</v>
      </c>
      <c r="B114" s="14" t="s">
        <v>116</v>
      </c>
      <c r="C114" s="17">
        <v>78571</v>
      </c>
      <c r="E114" s="15">
        <v>6550</v>
      </c>
      <c r="F114" s="15">
        <v>6550</v>
      </c>
      <c r="G114" s="15">
        <v>6550</v>
      </c>
      <c r="H114" s="15">
        <f t="shared" si="92"/>
        <v>19650</v>
      </c>
      <c r="I114" s="15">
        <v>6550</v>
      </c>
      <c r="J114" s="15">
        <v>6550</v>
      </c>
      <c r="K114" s="15">
        <v>6550</v>
      </c>
      <c r="L114" s="15">
        <f t="shared" si="93"/>
        <v>19650</v>
      </c>
      <c r="M114" s="15">
        <v>6550</v>
      </c>
      <c r="N114" s="15">
        <v>6550</v>
      </c>
      <c r="O114" s="15">
        <v>6550</v>
      </c>
      <c r="P114" s="15">
        <f t="shared" si="94"/>
        <v>19650</v>
      </c>
      <c r="Q114" s="15">
        <v>6550</v>
      </c>
      <c r="R114" s="15">
        <v>6550</v>
      </c>
      <c r="S114" s="61">
        <v>6521</v>
      </c>
      <c r="T114" s="15">
        <f t="shared" si="95"/>
        <v>19621</v>
      </c>
      <c r="U114" s="15">
        <f t="shared" si="96"/>
        <v>78571</v>
      </c>
      <c r="V114" s="70">
        <f t="shared" si="97"/>
        <v>0</v>
      </c>
    </row>
    <row r="115" spans="1:22" x14ac:dyDescent="0.25">
      <c r="A115" s="13" t="s">
        <v>20</v>
      </c>
      <c r="B115" s="14" t="s">
        <v>117</v>
      </c>
      <c r="C115" s="17">
        <v>77646</v>
      </c>
      <c r="E115" s="15">
        <v>6480</v>
      </c>
      <c r="F115" s="15">
        <v>6480</v>
      </c>
      <c r="G115" s="15">
        <v>6480</v>
      </c>
      <c r="H115" s="15">
        <f t="shared" si="92"/>
        <v>19440</v>
      </c>
      <c r="I115" s="15">
        <v>6480</v>
      </c>
      <c r="J115" s="15">
        <v>6480</v>
      </c>
      <c r="K115" s="15">
        <v>6480</v>
      </c>
      <c r="L115" s="15">
        <f t="shared" si="93"/>
        <v>19440</v>
      </c>
      <c r="M115" s="15">
        <v>6480</v>
      </c>
      <c r="N115" s="15">
        <v>6480</v>
      </c>
      <c r="O115" s="15">
        <v>6480</v>
      </c>
      <c r="P115" s="15">
        <f t="shared" si="94"/>
        <v>19440</v>
      </c>
      <c r="Q115" s="15">
        <v>6480</v>
      </c>
      <c r="R115" s="15">
        <v>6480</v>
      </c>
      <c r="S115" s="61">
        <v>6366</v>
      </c>
      <c r="T115" s="15">
        <f t="shared" si="95"/>
        <v>19326</v>
      </c>
      <c r="U115" s="15">
        <f t="shared" si="96"/>
        <v>77646</v>
      </c>
      <c r="V115" s="70">
        <f t="shared" si="97"/>
        <v>0</v>
      </c>
    </row>
    <row r="116" spans="1:22" x14ac:dyDescent="0.25">
      <c r="A116" s="13" t="s">
        <v>20</v>
      </c>
      <c r="B116" s="14" t="s">
        <v>118</v>
      </c>
      <c r="C116" s="17">
        <v>12</v>
      </c>
      <c r="E116" s="15">
        <v>1</v>
      </c>
      <c r="F116" s="15">
        <v>1</v>
      </c>
      <c r="G116" s="15">
        <v>1</v>
      </c>
      <c r="H116" s="15">
        <f t="shared" si="92"/>
        <v>3</v>
      </c>
      <c r="I116" s="15">
        <v>1</v>
      </c>
      <c r="J116" s="15">
        <v>1</v>
      </c>
      <c r="K116" s="15">
        <v>1</v>
      </c>
      <c r="L116" s="15">
        <f t="shared" si="93"/>
        <v>3</v>
      </c>
      <c r="M116" s="15">
        <v>1</v>
      </c>
      <c r="N116" s="15">
        <v>1</v>
      </c>
      <c r="O116" s="15">
        <v>1</v>
      </c>
      <c r="P116" s="15">
        <f t="shared" si="94"/>
        <v>3</v>
      </c>
      <c r="Q116" s="15">
        <v>1</v>
      </c>
      <c r="R116" s="15">
        <v>1</v>
      </c>
      <c r="S116" s="62">
        <v>1</v>
      </c>
      <c r="T116" s="15">
        <f t="shared" si="95"/>
        <v>3</v>
      </c>
      <c r="U116" s="15">
        <f t="shared" si="96"/>
        <v>12</v>
      </c>
      <c r="V116" s="70">
        <f t="shared" si="97"/>
        <v>0</v>
      </c>
    </row>
    <row r="117" spans="1:22" x14ac:dyDescent="0.25">
      <c r="A117" s="13" t="s">
        <v>20</v>
      </c>
      <c r="B117" s="14" t="s">
        <v>119</v>
      </c>
      <c r="C117" s="17">
        <v>12</v>
      </c>
      <c r="E117" s="15">
        <v>1</v>
      </c>
      <c r="F117" s="15">
        <v>1</v>
      </c>
      <c r="G117" s="15">
        <v>1</v>
      </c>
      <c r="H117" s="15">
        <f t="shared" si="92"/>
        <v>3</v>
      </c>
      <c r="I117" s="15">
        <v>1</v>
      </c>
      <c r="J117" s="15">
        <v>1</v>
      </c>
      <c r="K117" s="15">
        <v>1</v>
      </c>
      <c r="L117" s="15">
        <f t="shared" si="93"/>
        <v>3</v>
      </c>
      <c r="M117" s="15">
        <v>1</v>
      </c>
      <c r="N117" s="15">
        <v>1</v>
      </c>
      <c r="O117" s="15">
        <v>1</v>
      </c>
      <c r="P117" s="15">
        <f t="shared" si="94"/>
        <v>3</v>
      </c>
      <c r="Q117" s="15">
        <v>1</v>
      </c>
      <c r="R117" s="15">
        <v>1</v>
      </c>
      <c r="S117" s="62">
        <v>1</v>
      </c>
      <c r="T117" s="15">
        <f t="shared" si="95"/>
        <v>3</v>
      </c>
      <c r="U117" s="15">
        <f t="shared" si="96"/>
        <v>12</v>
      </c>
      <c r="V117" s="70">
        <f t="shared" si="97"/>
        <v>0</v>
      </c>
    </row>
    <row r="118" spans="1:22" x14ac:dyDescent="0.25">
      <c r="A118" s="13" t="s">
        <v>20</v>
      </c>
      <c r="B118" s="14" t="s">
        <v>120</v>
      </c>
      <c r="C118" s="17">
        <v>61471</v>
      </c>
      <c r="E118" s="15">
        <v>5123</v>
      </c>
      <c r="F118" s="15">
        <v>5123</v>
      </c>
      <c r="G118" s="15">
        <v>5123</v>
      </c>
      <c r="H118" s="15">
        <f t="shared" si="92"/>
        <v>15369</v>
      </c>
      <c r="I118" s="15">
        <v>5123</v>
      </c>
      <c r="J118" s="15">
        <v>5123</v>
      </c>
      <c r="K118" s="15">
        <v>5123</v>
      </c>
      <c r="L118" s="15">
        <f t="shared" si="93"/>
        <v>15369</v>
      </c>
      <c r="M118" s="15">
        <v>5123</v>
      </c>
      <c r="N118" s="15">
        <v>5123</v>
      </c>
      <c r="O118" s="15">
        <v>5123</v>
      </c>
      <c r="P118" s="15">
        <f t="shared" si="94"/>
        <v>15369</v>
      </c>
      <c r="Q118" s="15">
        <v>5123</v>
      </c>
      <c r="R118" s="15">
        <v>5123</v>
      </c>
      <c r="S118" s="61">
        <v>5118</v>
      </c>
      <c r="T118" s="15">
        <f t="shared" si="95"/>
        <v>15364</v>
      </c>
      <c r="U118" s="15">
        <f t="shared" si="96"/>
        <v>61471</v>
      </c>
      <c r="V118" s="70">
        <f t="shared" si="97"/>
        <v>0</v>
      </c>
    </row>
    <row r="119" spans="1:22" x14ac:dyDescent="0.25">
      <c r="A119" s="13" t="s">
        <v>20</v>
      </c>
      <c r="B119" s="14" t="s">
        <v>121</v>
      </c>
      <c r="C119" s="17">
        <v>12</v>
      </c>
      <c r="E119" s="15">
        <v>1</v>
      </c>
      <c r="F119" s="15">
        <v>1</v>
      </c>
      <c r="G119" s="15">
        <v>1</v>
      </c>
      <c r="H119" s="15">
        <f t="shared" si="92"/>
        <v>3</v>
      </c>
      <c r="I119" s="15">
        <v>1</v>
      </c>
      <c r="J119" s="15">
        <v>1</v>
      </c>
      <c r="K119" s="15">
        <v>1</v>
      </c>
      <c r="L119" s="15">
        <f t="shared" si="93"/>
        <v>3</v>
      </c>
      <c r="M119" s="15">
        <v>1</v>
      </c>
      <c r="N119" s="15">
        <v>1</v>
      </c>
      <c r="O119" s="15">
        <v>1</v>
      </c>
      <c r="P119" s="15">
        <f t="shared" si="94"/>
        <v>3</v>
      </c>
      <c r="Q119" s="15">
        <v>1</v>
      </c>
      <c r="R119" s="15">
        <v>1</v>
      </c>
      <c r="S119" s="62">
        <v>1</v>
      </c>
      <c r="T119" s="15">
        <f t="shared" si="95"/>
        <v>3</v>
      </c>
      <c r="U119" s="15">
        <f t="shared" si="96"/>
        <v>12</v>
      </c>
      <c r="V119" s="70">
        <f t="shared" si="97"/>
        <v>0</v>
      </c>
    </row>
    <row r="120" spans="1:22" ht="28.5" x14ac:dyDescent="0.25">
      <c r="A120" s="13" t="s">
        <v>20</v>
      </c>
      <c r="B120" s="14" t="s">
        <v>122</v>
      </c>
      <c r="C120" s="17">
        <v>12</v>
      </c>
      <c r="E120" s="15">
        <v>1</v>
      </c>
      <c r="F120" s="15">
        <v>1</v>
      </c>
      <c r="G120" s="15">
        <v>1</v>
      </c>
      <c r="H120" s="15">
        <f t="shared" si="92"/>
        <v>3</v>
      </c>
      <c r="I120" s="15">
        <v>1</v>
      </c>
      <c r="J120" s="15">
        <v>1</v>
      </c>
      <c r="K120" s="15">
        <v>1</v>
      </c>
      <c r="L120" s="15">
        <f t="shared" si="93"/>
        <v>3</v>
      </c>
      <c r="M120" s="15">
        <v>1</v>
      </c>
      <c r="N120" s="15">
        <v>1</v>
      </c>
      <c r="O120" s="15">
        <v>1</v>
      </c>
      <c r="P120" s="15">
        <f t="shared" si="94"/>
        <v>3</v>
      </c>
      <c r="Q120" s="15">
        <v>1</v>
      </c>
      <c r="R120" s="15">
        <v>1</v>
      </c>
      <c r="S120" s="62">
        <v>1</v>
      </c>
      <c r="T120" s="15">
        <f t="shared" si="95"/>
        <v>3</v>
      </c>
      <c r="U120" s="15">
        <f t="shared" si="96"/>
        <v>12</v>
      </c>
      <c r="V120" s="70">
        <f t="shared" si="97"/>
        <v>0</v>
      </c>
    </row>
    <row r="121" spans="1:22" ht="57" x14ac:dyDescent="0.25">
      <c r="A121" s="13" t="s">
        <v>20</v>
      </c>
      <c r="B121" s="14" t="s">
        <v>123</v>
      </c>
      <c r="C121" s="17">
        <v>12</v>
      </c>
      <c r="E121" s="15">
        <v>1</v>
      </c>
      <c r="F121" s="15">
        <v>1</v>
      </c>
      <c r="G121" s="15">
        <v>1</v>
      </c>
      <c r="H121" s="15">
        <f t="shared" si="92"/>
        <v>3</v>
      </c>
      <c r="I121" s="15">
        <v>1</v>
      </c>
      <c r="J121" s="15">
        <v>1</v>
      </c>
      <c r="K121" s="15">
        <v>1</v>
      </c>
      <c r="L121" s="15">
        <f t="shared" si="93"/>
        <v>3</v>
      </c>
      <c r="M121" s="15">
        <v>1</v>
      </c>
      <c r="N121" s="15">
        <v>1</v>
      </c>
      <c r="O121" s="15">
        <v>1</v>
      </c>
      <c r="P121" s="15">
        <f t="shared" si="94"/>
        <v>3</v>
      </c>
      <c r="Q121" s="15">
        <v>1</v>
      </c>
      <c r="R121" s="15">
        <v>1</v>
      </c>
      <c r="S121" s="62">
        <v>1</v>
      </c>
      <c r="T121" s="15">
        <f t="shared" si="95"/>
        <v>3</v>
      </c>
      <c r="U121" s="15">
        <f t="shared" si="96"/>
        <v>12</v>
      </c>
      <c r="V121" s="70">
        <f t="shared" si="97"/>
        <v>0</v>
      </c>
    </row>
    <row r="122" spans="1:22" x14ac:dyDescent="0.25">
      <c r="A122" s="13" t="s">
        <v>20</v>
      </c>
      <c r="B122" s="16" t="s">
        <v>124</v>
      </c>
      <c r="C122" s="17">
        <v>50000</v>
      </c>
      <c r="E122" s="17">
        <v>4170</v>
      </c>
      <c r="F122" s="17">
        <v>4170</v>
      </c>
      <c r="G122" s="17">
        <v>4170</v>
      </c>
      <c r="H122" s="17">
        <f t="shared" si="92"/>
        <v>12510</v>
      </c>
      <c r="I122" s="17">
        <v>4170</v>
      </c>
      <c r="J122" s="17">
        <v>4170</v>
      </c>
      <c r="K122" s="17">
        <v>4170</v>
      </c>
      <c r="L122" s="17">
        <f t="shared" si="93"/>
        <v>12510</v>
      </c>
      <c r="M122" s="17">
        <v>4170</v>
      </c>
      <c r="N122" s="17">
        <v>4170</v>
      </c>
      <c r="O122" s="17">
        <v>4170</v>
      </c>
      <c r="P122" s="17">
        <f t="shared" si="94"/>
        <v>12510</v>
      </c>
      <c r="Q122" s="17">
        <v>4170</v>
      </c>
      <c r="R122" s="17">
        <v>4170</v>
      </c>
      <c r="S122" s="64">
        <v>4130</v>
      </c>
      <c r="T122" s="17">
        <f t="shared" si="95"/>
        <v>12470</v>
      </c>
      <c r="U122" s="17">
        <f t="shared" si="96"/>
        <v>50000</v>
      </c>
      <c r="V122" s="71">
        <f t="shared" si="97"/>
        <v>0</v>
      </c>
    </row>
    <row r="123" spans="1:22" ht="28.5" x14ac:dyDescent="0.25">
      <c r="A123" s="13">
        <v>4314</v>
      </c>
      <c r="B123" s="14" t="s">
        <v>125</v>
      </c>
      <c r="C123" s="17">
        <f>SUM(C124:C135)</f>
        <v>26084</v>
      </c>
      <c r="E123" s="17">
        <f t="shared" ref="E123:G123" si="114">SUM(E124:E135)</f>
        <v>2176</v>
      </c>
      <c r="F123" s="17">
        <f t="shared" si="114"/>
        <v>2176</v>
      </c>
      <c r="G123" s="17">
        <f t="shared" si="114"/>
        <v>2176</v>
      </c>
      <c r="H123" s="17">
        <f t="shared" si="92"/>
        <v>6528</v>
      </c>
      <c r="I123" s="17">
        <f t="shared" ref="I123:K123" si="115">SUM(I124:I135)</f>
        <v>2176</v>
      </c>
      <c r="J123" s="17">
        <f t="shared" si="115"/>
        <v>2176</v>
      </c>
      <c r="K123" s="17">
        <f t="shared" si="115"/>
        <v>2176</v>
      </c>
      <c r="L123" s="17">
        <f t="shared" si="93"/>
        <v>6528</v>
      </c>
      <c r="M123" s="17">
        <f t="shared" ref="M123:O123" si="116">SUM(M124:M135)</f>
        <v>2176</v>
      </c>
      <c r="N123" s="17">
        <f t="shared" si="116"/>
        <v>2176</v>
      </c>
      <c r="O123" s="17">
        <f t="shared" si="116"/>
        <v>2176</v>
      </c>
      <c r="P123" s="17">
        <f t="shared" si="94"/>
        <v>6528</v>
      </c>
      <c r="Q123" s="17">
        <f t="shared" ref="Q123:S123" si="117">SUM(Q124:Q135)</f>
        <v>2176</v>
      </c>
      <c r="R123" s="17">
        <f t="shared" si="117"/>
        <v>2176</v>
      </c>
      <c r="S123" s="17">
        <f t="shared" si="117"/>
        <v>2148</v>
      </c>
      <c r="T123" s="17">
        <f t="shared" si="95"/>
        <v>6500</v>
      </c>
      <c r="U123" s="17">
        <f t="shared" si="96"/>
        <v>26084</v>
      </c>
      <c r="V123" s="70">
        <f t="shared" si="97"/>
        <v>0</v>
      </c>
    </row>
    <row r="124" spans="1:22" ht="15" hidden="1" customHeight="1" x14ac:dyDescent="0.25">
      <c r="A124" s="13"/>
      <c r="B124" s="14"/>
      <c r="C124" s="17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62"/>
      <c r="T124" s="15"/>
      <c r="U124" s="15">
        <f t="shared" si="96"/>
        <v>0</v>
      </c>
      <c r="V124" s="70"/>
    </row>
    <row r="125" spans="1:22" ht="15" hidden="1" customHeight="1" x14ac:dyDescent="0.25">
      <c r="A125" s="13"/>
      <c r="B125" s="14"/>
      <c r="C125" s="17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62"/>
      <c r="T125" s="15"/>
      <c r="U125" s="15">
        <f t="shared" si="96"/>
        <v>0</v>
      </c>
      <c r="V125" s="70"/>
    </row>
    <row r="126" spans="1:22" ht="15" hidden="1" customHeight="1" x14ac:dyDescent="0.25">
      <c r="A126" s="13"/>
      <c r="B126" s="14"/>
      <c r="C126" s="17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62"/>
      <c r="T126" s="15"/>
      <c r="U126" s="15">
        <f t="shared" si="96"/>
        <v>0</v>
      </c>
      <c r="V126" s="70"/>
    </row>
    <row r="127" spans="1:22" ht="28.5" x14ac:dyDescent="0.25">
      <c r="A127" s="13" t="s">
        <v>20</v>
      </c>
      <c r="B127" s="14" t="s">
        <v>126</v>
      </c>
      <c r="C127" s="17">
        <v>25000</v>
      </c>
      <c r="E127" s="15">
        <v>2084</v>
      </c>
      <c r="F127" s="15">
        <v>2084</v>
      </c>
      <c r="G127" s="15">
        <v>2084</v>
      </c>
      <c r="H127" s="15">
        <f t="shared" si="92"/>
        <v>6252</v>
      </c>
      <c r="I127" s="15">
        <v>2084</v>
      </c>
      <c r="J127" s="15">
        <v>2084</v>
      </c>
      <c r="K127" s="15">
        <v>2084</v>
      </c>
      <c r="L127" s="15">
        <f t="shared" si="93"/>
        <v>6252</v>
      </c>
      <c r="M127" s="15">
        <v>2084</v>
      </c>
      <c r="N127" s="15">
        <v>2084</v>
      </c>
      <c r="O127" s="15">
        <v>2084</v>
      </c>
      <c r="P127" s="15">
        <f t="shared" si="94"/>
        <v>6252</v>
      </c>
      <c r="Q127" s="15">
        <v>2084</v>
      </c>
      <c r="R127" s="15">
        <v>2084</v>
      </c>
      <c r="S127" s="61">
        <v>2076</v>
      </c>
      <c r="T127" s="15">
        <f t="shared" si="95"/>
        <v>6244</v>
      </c>
      <c r="U127" s="15">
        <f t="shared" si="96"/>
        <v>25000</v>
      </c>
      <c r="V127" s="70">
        <f t="shared" si="97"/>
        <v>0</v>
      </c>
    </row>
    <row r="128" spans="1:22" x14ac:dyDescent="0.25">
      <c r="A128" s="13" t="s">
        <v>20</v>
      </c>
      <c r="B128" s="14" t="s">
        <v>127</v>
      </c>
      <c r="C128" s="17">
        <v>12</v>
      </c>
      <c r="E128" s="15">
        <v>1</v>
      </c>
      <c r="F128" s="15">
        <v>1</v>
      </c>
      <c r="G128" s="15">
        <v>1</v>
      </c>
      <c r="H128" s="15">
        <f t="shared" si="92"/>
        <v>3</v>
      </c>
      <c r="I128" s="15">
        <v>1</v>
      </c>
      <c r="J128" s="15">
        <v>1</v>
      </c>
      <c r="K128" s="15">
        <v>1</v>
      </c>
      <c r="L128" s="15">
        <f t="shared" si="93"/>
        <v>3</v>
      </c>
      <c r="M128" s="15">
        <v>1</v>
      </c>
      <c r="N128" s="15">
        <v>1</v>
      </c>
      <c r="O128" s="15">
        <v>1</v>
      </c>
      <c r="P128" s="15">
        <f t="shared" si="94"/>
        <v>3</v>
      </c>
      <c r="Q128" s="15">
        <v>1</v>
      </c>
      <c r="R128" s="15">
        <v>1</v>
      </c>
      <c r="S128" s="61">
        <v>1</v>
      </c>
      <c r="T128" s="15">
        <f t="shared" si="95"/>
        <v>3</v>
      </c>
      <c r="U128" s="15">
        <f t="shared" si="96"/>
        <v>12</v>
      </c>
      <c r="V128" s="70">
        <f t="shared" si="97"/>
        <v>0</v>
      </c>
    </row>
    <row r="129" spans="1:22" x14ac:dyDescent="0.25">
      <c r="A129" s="13" t="s">
        <v>20</v>
      </c>
      <c r="B129" s="14" t="s">
        <v>128</v>
      </c>
      <c r="C129" s="17">
        <v>1000</v>
      </c>
      <c r="E129" s="15">
        <v>85</v>
      </c>
      <c r="F129" s="15">
        <v>85</v>
      </c>
      <c r="G129" s="15">
        <v>85</v>
      </c>
      <c r="H129" s="15">
        <f t="shared" si="92"/>
        <v>255</v>
      </c>
      <c r="I129" s="15">
        <v>85</v>
      </c>
      <c r="J129" s="15">
        <v>85</v>
      </c>
      <c r="K129" s="15">
        <v>85</v>
      </c>
      <c r="L129" s="15">
        <f t="shared" si="93"/>
        <v>255</v>
      </c>
      <c r="M129" s="15">
        <v>85</v>
      </c>
      <c r="N129" s="15">
        <v>85</v>
      </c>
      <c r="O129" s="15">
        <v>85</v>
      </c>
      <c r="P129" s="15">
        <f t="shared" si="94"/>
        <v>255</v>
      </c>
      <c r="Q129" s="15">
        <v>85</v>
      </c>
      <c r="R129" s="15">
        <v>85</v>
      </c>
      <c r="S129" s="61">
        <v>65</v>
      </c>
      <c r="T129" s="15">
        <f t="shared" si="95"/>
        <v>235</v>
      </c>
      <c r="U129" s="15">
        <f t="shared" si="96"/>
        <v>1000</v>
      </c>
      <c r="V129" s="70">
        <f t="shared" si="97"/>
        <v>0</v>
      </c>
    </row>
    <row r="130" spans="1:22" ht="28.5" x14ac:dyDescent="0.25">
      <c r="A130" s="13" t="s">
        <v>20</v>
      </c>
      <c r="B130" s="14" t="s">
        <v>129</v>
      </c>
      <c r="C130" s="17">
        <v>12</v>
      </c>
      <c r="E130" s="15">
        <v>1</v>
      </c>
      <c r="F130" s="15">
        <v>1</v>
      </c>
      <c r="G130" s="15">
        <v>1</v>
      </c>
      <c r="H130" s="15">
        <f t="shared" si="92"/>
        <v>3</v>
      </c>
      <c r="I130" s="15">
        <v>1</v>
      </c>
      <c r="J130" s="15">
        <v>1</v>
      </c>
      <c r="K130" s="15">
        <v>1</v>
      </c>
      <c r="L130" s="15">
        <f t="shared" si="93"/>
        <v>3</v>
      </c>
      <c r="M130" s="15">
        <v>1</v>
      </c>
      <c r="N130" s="15">
        <v>1</v>
      </c>
      <c r="O130" s="15">
        <v>1</v>
      </c>
      <c r="P130" s="15">
        <f t="shared" si="94"/>
        <v>3</v>
      </c>
      <c r="Q130" s="15">
        <v>1</v>
      </c>
      <c r="R130" s="15">
        <v>1</v>
      </c>
      <c r="S130" s="62">
        <v>1</v>
      </c>
      <c r="T130" s="15">
        <f t="shared" si="95"/>
        <v>3</v>
      </c>
      <c r="U130" s="15">
        <f t="shared" si="96"/>
        <v>12</v>
      </c>
      <c r="V130" s="70">
        <f t="shared" si="97"/>
        <v>0</v>
      </c>
    </row>
    <row r="131" spans="1:22" x14ac:dyDescent="0.25">
      <c r="A131" s="13" t="s">
        <v>20</v>
      </c>
      <c r="B131" s="14" t="s">
        <v>130</v>
      </c>
      <c r="C131" s="17">
        <v>12</v>
      </c>
      <c r="E131" s="15">
        <v>1</v>
      </c>
      <c r="F131" s="15">
        <v>1</v>
      </c>
      <c r="G131" s="15">
        <v>1</v>
      </c>
      <c r="H131" s="15">
        <f t="shared" si="92"/>
        <v>3</v>
      </c>
      <c r="I131" s="15">
        <v>1</v>
      </c>
      <c r="J131" s="15">
        <v>1</v>
      </c>
      <c r="K131" s="15">
        <v>1</v>
      </c>
      <c r="L131" s="15">
        <f t="shared" si="93"/>
        <v>3</v>
      </c>
      <c r="M131" s="15">
        <v>1</v>
      </c>
      <c r="N131" s="15">
        <v>1</v>
      </c>
      <c r="O131" s="15">
        <v>1</v>
      </c>
      <c r="P131" s="15">
        <f t="shared" si="94"/>
        <v>3</v>
      </c>
      <c r="Q131" s="15">
        <v>1</v>
      </c>
      <c r="R131" s="15">
        <v>1</v>
      </c>
      <c r="S131" s="62">
        <v>1</v>
      </c>
      <c r="T131" s="15">
        <f t="shared" si="95"/>
        <v>3</v>
      </c>
      <c r="U131" s="15">
        <f t="shared" si="96"/>
        <v>12</v>
      </c>
      <c r="V131" s="70">
        <f t="shared" si="97"/>
        <v>0</v>
      </c>
    </row>
    <row r="132" spans="1:22" x14ac:dyDescent="0.25">
      <c r="A132" s="13" t="s">
        <v>20</v>
      </c>
      <c r="B132" s="14" t="s">
        <v>131</v>
      </c>
      <c r="C132" s="17">
        <v>12</v>
      </c>
      <c r="E132" s="15">
        <v>1</v>
      </c>
      <c r="F132" s="15">
        <v>1</v>
      </c>
      <c r="G132" s="15">
        <v>1</v>
      </c>
      <c r="H132" s="15">
        <f t="shared" si="92"/>
        <v>3</v>
      </c>
      <c r="I132" s="15">
        <v>1</v>
      </c>
      <c r="J132" s="15">
        <v>1</v>
      </c>
      <c r="K132" s="15">
        <v>1</v>
      </c>
      <c r="L132" s="15">
        <f t="shared" si="93"/>
        <v>3</v>
      </c>
      <c r="M132" s="15">
        <v>1</v>
      </c>
      <c r="N132" s="15">
        <v>1</v>
      </c>
      <c r="O132" s="15">
        <v>1</v>
      </c>
      <c r="P132" s="15">
        <f t="shared" si="94"/>
        <v>3</v>
      </c>
      <c r="Q132" s="15">
        <v>1</v>
      </c>
      <c r="R132" s="15">
        <v>1</v>
      </c>
      <c r="S132" s="62">
        <v>1</v>
      </c>
      <c r="T132" s="15">
        <f t="shared" si="95"/>
        <v>3</v>
      </c>
      <c r="U132" s="15">
        <f t="shared" si="96"/>
        <v>12</v>
      </c>
      <c r="V132" s="70">
        <f t="shared" si="97"/>
        <v>0</v>
      </c>
    </row>
    <row r="133" spans="1:22" x14ac:dyDescent="0.25">
      <c r="A133" s="13" t="s">
        <v>20</v>
      </c>
      <c r="B133" s="42" t="s">
        <v>277</v>
      </c>
      <c r="C133" s="43">
        <v>12</v>
      </c>
      <c r="E133" s="15">
        <v>1</v>
      </c>
      <c r="F133" s="15">
        <v>1</v>
      </c>
      <c r="G133" s="15">
        <v>1</v>
      </c>
      <c r="H133" s="15">
        <f t="shared" si="92"/>
        <v>3</v>
      </c>
      <c r="I133" s="15">
        <v>1</v>
      </c>
      <c r="J133" s="15">
        <v>1</v>
      </c>
      <c r="K133" s="15">
        <v>1</v>
      </c>
      <c r="L133" s="15">
        <f t="shared" si="93"/>
        <v>3</v>
      </c>
      <c r="M133" s="15">
        <v>1</v>
      </c>
      <c r="N133" s="15">
        <v>1</v>
      </c>
      <c r="O133" s="15">
        <v>1</v>
      </c>
      <c r="P133" s="15">
        <f t="shared" si="94"/>
        <v>3</v>
      </c>
      <c r="Q133" s="15">
        <v>1</v>
      </c>
      <c r="R133" s="15">
        <v>1</v>
      </c>
      <c r="S133" s="62">
        <v>1</v>
      </c>
      <c r="T133" s="15">
        <f t="shared" si="95"/>
        <v>3</v>
      </c>
      <c r="U133" s="15">
        <f t="shared" si="96"/>
        <v>12</v>
      </c>
      <c r="V133" s="70">
        <f t="shared" si="97"/>
        <v>0</v>
      </c>
    </row>
    <row r="134" spans="1:22" x14ac:dyDescent="0.25">
      <c r="A134" s="13" t="s">
        <v>20</v>
      </c>
      <c r="B134" s="42" t="s">
        <v>278</v>
      </c>
      <c r="C134" s="43">
        <v>12</v>
      </c>
      <c r="E134" s="15">
        <v>1</v>
      </c>
      <c r="F134" s="15">
        <v>1</v>
      </c>
      <c r="G134" s="15">
        <v>1</v>
      </c>
      <c r="H134" s="15">
        <f t="shared" si="92"/>
        <v>3</v>
      </c>
      <c r="I134" s="15">
        <v>1</v>
      </c>
      <c r="J134" s="15">
        <v>1</v>
      </c>
      <c r="K134" s="15">
        <v>1</v>
      </c>
      <c r="L134" s="15">
        <f t="shared" si="93"/>
        <v>3</v>
      </c>
      <c r="M134" s="15">
        <v>1</v>
      </c>
      <c r="N134" s="15">
        <v>1</v>
      </c>
      <c r="O134" s="15">
        <v>1</v>
      </c>
      <c r="P134" s="15">
        <f t="shared" si="94"/>
        <v>3</v>
      </c>
      <c r="Q134" s="15">
        <v>1</v>
      </c>
      <c r="R134" s="15">
        <v>1</v>
      </c>
      <c r="S134" s="62">
        <v>1</v>
      </c>
      <c r="T134" s="15">
        <f t="shared" si="95"/>
        <v>3</v>
      </c>
      <c r="U134" s="15">
        <f t="shared" si="96"/>
        <v>12</v>
      </c>
      <c r="V134" s="70">
        <f t="shared" si="97"/>
        <v>0</v>
      </c>
    </row>
    <row r="135" spans="1:22" x14ac:dyDescent="0.25">
      <c r="A135" s="13" t="s">
        <v>20</v>
      </c>
      <c r="B135" s="42" t="s">
        <v>279</v>
      </c>
      <c r="C135" s="43">
        <v>12</v>
      </c>
      <c r="E135" s="15">
        <v>1</v>
      </c>
      <c r="F135" s="15">
        <v>1</v>
      </c>
      <c r="G135" s="15">
        <v>1</v>
      </c>
      <c r="H135" s="15">
        <f t="shared" si="92"/>
        <v>3</v>
      </c>
      <c r="I135" s="15">
        <v>1</v>
      </c>
      <c r="J135" s="15">
        <v>1</v>
      </c>
      <c r="K135" s="15">
        <v>1</v>
      </c>
      <c r="L135" s="15">
        <f t="shared" si="93"/>
        <v>3</v>
      </c>
      <c r="M135" s="15">
        <v>1</v>
      </c>
      <c r="N135" s="15">
        <v>1</v>
      </c>
      <c r="O135" s="15">
        <v>1</v>
      </c>
      <c r="P135" s="15">
        <f t="shared" si="94"/>
        <v>3</v>
      </c>
      <c r="Q135" s="15">
        <v>1</v>
      </c>
      <c r="R135" s="15">
        <v>1</v>
      </c>
      <c r="S135" s="62">
        <v>1</v>
      </c>
      <c r="T135" s="15">
        <f t="shared" si="95"/>
        <v>3</v>
      </c>
      <c r="U135" s="15">
        <f t="shared" si="96"/>
        <v>12</v>
      </c>
      <c r="V135" s="70">
        <f t="shared" si="97"/>
        <v>0</v>
      </c>
    </row>
    <row r="136" spans="1:22" ht="28.5" x14ac:dyDescent="0.25">
      <c r="A136" s="13">
        <v>4315</v>
      </c>
      <c r="B136" s="14" t="s">
        <v>132</v>
      </c>
      <c r="C136" s="17">
        <v>12</v>
      </c>
      <c r="E136" s="15">
        <v>1</v>
      </c>
      <c r="F136" s="15">
        <v>1</v>
      </c>
      <c r="G136" s="15">
        <v>1</v>
      </c>
      <c r="H136" s="15">
        <f t="shared" ref="H136:H199" si="118">SUM(E136:G136)</f>
        <v>3</v>
      </c>
      <c r="I136" s="15">
        <v>1</v>
      </c>
      <c r="J136" s="15">
        <v>1</v>
      </c>
      <c r="K136" s="15">
        <v>1</v>
      </c>
      <c r="L136" s="15">
        <f t="shared" ref="L136:L199" si="119">SUM(I136:K136)</f>
        <v>3</v>
      </c>
      <c r="M136" s="15">
        <v>1</v>
      </c>
      <c r="N136" s="15">
        <v>1</v>
      </c>
      <c r="O136" s="15">
        <v>1</v>
      </c>
      <c r="P136" s="15">
        <f t="shared" ref="P136:P199" si="120">SUM(M136:O136)</f>
        <v>3</v>
      </c>
      <c r="Q136" s="15">
        <v>1</v>
      </c>
      <c r="R136" s="15">
        <v>1</v>
      </c>
      <c r="S136" s="62">
        <v>1</v>
      </c>
      <c r="T136" s="15">
        <f t="shared" ref="T136:T199" si="121">SUM(Q136:S136)</f>
        <v>3</v>
      </c>
      <c r="U136" s="15">
        <f t="shared" ref="U136:U199" si="122">H136+L136+P136+T136</f>
        <v>12</v>
      </c>
      <c r="V136" s="70">
        <f t="shared" si="97"/>
        <v>0</v>
      </c>
    </row>
    <row r="137" spans="1:22" ht="28.5" x14ac:dyDescent="0.25">
      <c r="A137" s="13">
        <v>4316</v>
      </c>
      <c r="B137" s="14" t="s">
        <v>133</v>
      </c>
      <c r="C137" s="17">
        <v>12</v>
      </c>
      <c r="E137" s="15">
        <v>1</v>
      </c>
      <c r="F137" s="15">
        <v>1</v>
      </c>
      <c r="G137" s="15">
        <v>1</v>
      </c>
      <c r="H137" s="15">
        <f t="shared" si="118"/>
        <v>3</v>
      </c>
      <c r="I137" s="15">
        <v>1</v>
      </c>
      <c r="J137" s="15">
        <v>1</v>
      </c>
      <c r="K137" s="15">
        <v>1</v>
      </c>
      <c r="L137" s="15">
        <f t="shared" si="119"/>
        <v>3</v>
      </c>
      <c r="M137" s="15">
        <v>1</v>
      </c>
      <c r="N137" s="15">
        <v>1</v>
      </c>
      <c r="O137" s="15">
        <v>1</v>
      </c>
      <c r="P137" s="15">
        <f t="shared" si="120"/>
        <v>3</v>
      </c>
      <c r="Q137" s="15">
        <v>1</v>
      </c>
      <c r="R137" s="15">
        <v>1</v>
      </c>
      <c r="S137" s="62">
        <v>1</v>
      </c>
      <c r="T137" s="15">
        <f t="shared" si="121"/>
        <v>3</v>
      </c>
      <c r="U137" s="15">
        <f t="shared" si="122"/>
        <v>12</v>
      </c>
      <c r="V137" s="70">
        <f t="shared" si="97"/>
        <v>0</v>
      </c>
    </row>
    <row r="138" spans="1:22" x14ac:dyDescent="0.25">
      <c r="A138" s="13">
        <v>4317</v>
      </c>
      <c r="B138" s="14" t="s">
        <v>134</v>
      </c>
      <c r="C138" s="17">
        <f>+C139+C140+C141</f>
        <v>36</v>
      </c>
      <c r="E138" s="17">
        <f t="shared" ref="E138:G138" si="123">+E139+E140+E141</f>
        <v>3</v>
      </c>
      <c r="F138" s="17">
        <f t="shared" si="123"/>
        <v>3</v>
      </c>
      <c r="G138" s="17">
        <f t="shared" si="123"/>
        <v>3</v>
      </c>
      <c r="H138" s="17">
        <f t="shared" si="118"/>
        <v>9</v>
      </c>
      <c r="I138" s="17">
        <f t="shared" ref="I138:K138" si="124">+I139+I140+I141</f>
        <v>3</v>
      </c>
      <c r="J138" s="17">
        <f t="shared" si="124"/>
        <v>3</v>
      </c>
      <c r="K138" s="17">
        <f t="shared" si="124"/>
        <v>3</v>
      </c>
      <c r="L138" s="17">
        <f t="shared" si="119"/>
        <v>9</v>
      </c>
      <c r="M138" s="17">
        <f t="shared" ref="M138:O138" si="125">+M139+M140+M141</f>
        <v>3</v>
      </c>
      <c r="N138" s="17">
        <f t="shared" si="125"/>
        <v>3</v>
      </c>
      <c r="O138" s="17">
        <f t="shared" si="125"/>
        <v>3</v>
      </c>
      <c r="P138" s="17">
        <f t="shared" si="120"/>
        <v>9</v>
      </c>
      <c r="Q138" s="17">
        <f t="shared" ref="Q138:S138" si="126">+Q139+Q140+Q141</f>
        <v>3</v>
      </c>
      <c r="R138" s="17">
        <f t="shared" si="126"/>
        <v>3</v>
      </c>
      <c r="S138" s="17">
        <f t="shared" si="126"/>
        <v>3</v>
      </c>
      <c r="T138" s="17">
        <f t="shared" si="121"/>
        <v>9</v>
      </c>
      <c r="U138" s="17">
        <f t="shared" si="122"/>
        <v>36</v>
      </c>
      <c r="V138" s="70">
        <f t="shared" ref="V138:V201" si="127">U138-C138</f>
        <v>0</v>
      </c>
    </row>
    <row r="139" spans="1:22" x14ac:dyDescent="0.25">
      <c r="A139" s="13" t="s">
        <v>20</v>
      </c>
      <c r="B139" s="14" t="s">
        <v>135</v>
      </c>
      <c r="C139" s="17">
        <v>12</v>
      </c>
      <c r="E139" s="15">
        <v>1</v>
      </c>
      <c r="F139" s="15">
        <v>1</v>
      </c>
      <c r="G139" s="15">
        <v>1</v>
      </c>
      <c r="H139" s="15">
        <f t="shared" si="118"/>
        <v>3</v>
      </c>
      <c r="I139" s="15">
        <v>1</v>
      </c>
      <c r="J139" s="15">
        <v>1</v>
      </c>
      <c r="K139" s="15">
        <v>1</v>
      </c>
      <c r="L139" s="15">
        <f t="shared" si="119"/>
        <v>3</v>
      </c>
      <c r="M139" s="15">
        <v>1</v>
      </c>
      <c r="N139" s="15">
        <v>1</v>
      </c>
      <c r="O139" s="15">
        <v>1</v>
      </c>
      <c r="P139" s="15">
        <f t="shared" si="120"/>
        <v>3</v>
      </c>
      <c r="Q139" s="15">
        <v>1</v>
      </c>
      <c r="R139" s="15">
        <v>1</v>
      </c>
      <c r="S139" s="62">
        <v>1</v>
      </c>
      <c r="T139" s="15">
        <f t="shared" si="121"/>
        <v>3</v>
      </c>
      <c r="U139" s="15">
        <f t="shared" si="122"/>
        <v>12</v>
      </c>
      <c r="V139" s="70">
        <f t="shared" si="127"/>
        <v>0</v>
      </c>
    </row>
    <row r="140" spans="1:22" x14ac:dyDescent="0.25">
      <c r="A140" s="13" t="s">
        <v>20</v>
      </c>
      <c r="B140" s="14" t="s">
        <v>136</v>
      </c>
      <c r="C140" s="17">
        <v>12</v>
      </c>
      <c r="E140" s="15">
        <v>1</v>
      </c>
      <c r="F140" s="15">
        <v>1</v>
      </c>
      <c r="G140" s="15">
        <v>1</v>
      </c>
      <c r="H140" s="15">
        <f t="shared" si="118"/>
        <v>3</v>
      </c>
      <c r="I140" s="15">
        <v>1</v>
      </c>
      <c r="J140" s="15">
        <v>1</v>
      </c>
      <c r="K140" s="15">
        <v>1</v>
      </c>
      <c r="L140" s="15">
        <f t="shared" si="119"/>
        <v>3</v>
      </c>
      <c r="M140" s="15">
        <v>1</v>
      </c>
      <c r="N140" s="15">
        <v>1</v>
      </c>
      <c r="O140" s="15">
        <v>1</v>
      </c>
      <c r="P140" s="15">
        <f t="shared" si="120"/>
        <v>3</v>
      </c>
      <c r="Q140" s="15">
        <v>1</v>
      </c>
      <c r="R140" s="15">
        <v>1</v>
      </c>
      <c r="S140" s="62">
        <v>1</v>
      </c>
      <c r="T140" s="15">
        <f t="shared" si="121"/>
        <v>3</v>
      </c>
      <c r="U140" s="15">
        <f t="shared" si="122"/>
        <v>12</v>
      </c>
      <c r="V140" s="70">
        <f t="shared" si="127"/>
        <v>0</v>
      </c>
    </row>
    <row r="141" spans="1:22" x14ac:dyDescent="0.25">
      <c r="A141" s="13" t="s">
        <v>20</v>
      </c>
      <c r="B141" s="14" t="s">
        <v>137</v>
      </c>
      <c r="C141" s="17">
        <v>12</v>
      </c>
      <c r="E141" s="15">
        <v>1</v>
      </c>
      <c r="F141" s="15">
        <v>1</v>
      </c>
      <c r="G141" s="15">
        <v>1</v>
      </c>
      <c r="H141" s="15">
        <f t="shared" si="118"/>
        <v>3</v>
      </c>
      <c r="I141" s="15">
        <v>1</v>
      </c>
      <c r="J141" s="15">
        <v>1</v>
      </c>
      <c r="K141" s="15">
        <v>1</v>
      </c>
      <c r="L141" s="15">
        <f t="shared" si="119"/>
        <v>3</v>
      </c>
      <c r="M141" s="15">
        <v>1</v>
      </c>
      <c r="N141" s="15">
        <v>1</v>
      </c>
      <c r="O141" s="15">
        <v>1</v>
      </c>
      <c r="P141" s="15">
        <f t="shared" si="120"/>
        <v>3</v>
      </c>
      <c r="Q141" s="15">
        <v>1</v>
      </c>
      <c r="R141" s="15">
        <v>1</v>
      </c>
      <c r="S141" s="62">
        <v>1</v>
      </c>
      <c r="T141" s="15">
        <f t="shared" si="121"/>
        <v>3</v>
      </c>
      <c r="U141" s="15">
        <f t="shared" si="122"/>
        <v>12</v>
      </c>
      <c r="V141" s="70">
        <f t="shared" si="127"/>
        <v>0</v>
      </c>
    </row>
    <row r="142" spans="1:22" x14ac:dyDescent="0.25">
      <c r="A142" s="13">
        <v>4318</v>
      </c>
      <c r="B142" s="14" t="s">
        <v>138</v>
      </c>
      <c r="C142" s="17">
        <f>+C143+C144+C145+C146+C147+C148+C153+C154+C155+C156+C157</f>
        <v>4258507</v>
      </c>
      <c r="E142" s="17">
        <f t="shared" ref="E142:G142" si="128">+E143+E144+E145+E146+E147+E148+E153+E154+E155+E156+E157</f>
        <v>346727</v>
      </c>
      <c r="F142" s="17">
        <f t="shared" si="128"/>
        <v>356609</v>
      </c>
      <c r="G142" s="17">
        <f t="shared" si="128"/>
        <v>367085</v>
      </c>
      <c r="H142" s="17">
        <f t="shared" si="118"/>
        <v>1070421</v>
      </c>
      <c r="I142" s="17">
        <f t="shared" ref="I142:K142" si="129">+I143+I144+I145+I146+I147+I148+I153+I154+I155+I156+I157</f>
        <v>317625</v>
      </c>
      <c r="J142" s="17">
        <f t="shared" si="129"/>
        <v>327149</v>
      </c>
      <c r="K142" s="17">
        <f t="shared" si="129"/>
        <v>346867</v>
      </c>
      <c r="L142" s="17">
        <f t="shared" si="119"/>
        <v>991641</v>
      </c>
      <c r="M142" s="17">
        <f t="shared" ref="M142:O142" si="130">+M143+M144+M145+M146+M147+M148+M153+M154+M155+M156+M157</f>
        <v>341520</v>
      </c>
      <c r="N142" s="17">
        <f t="shared" si="130"/>
        <v>362406</v>
      </c>
      <c r="O142" s="17">
        <f t="shared" si="130"/>
        <v>362072</v>
      </c>
      <c r="P142" s="17">
        <f t="shared" si="120"/>
        <v>1065998</v>
      </c>
      <c r="Q142" s="17">
        <f t="shared" ref="Q142:S142" si="131">+Q143+Q144+Q145+Q146+Q147+Q148+Q153+Q154+Q155+Q156+Q157</f>
        <v>373768</v>
      </c>
      <c r="R142" s="17">
        <f t="shared" si="131"/>
        <v>372883</v>
      </c>
      <c r="S142" s="17">
        <f t="shared" si="131"/>
        <v>383796</v>
      </c>
      <c r="T142" s="17">
        <f t="shared" si="121"/>
        <v>1130447</v>
      </c>
      <c r="U142" s="17">
        <f t="shared" si="122"/>
        <v>4258507</v>
      </c>
      <c r="V142" s="70">
        <f t="shared" si="127"/>
        <v>0</v>
      </c>
    </row>
    <row r="143" spans="1:22" x14ac:dyDescent="0.25">
      <c r="A143" s="13" t="s">
        <v>20</v>
      </c>
      <c r="B143" s="14" t="s">
        <v>139</v>
      </c>
      <c r="C143" s="17">
        <v>1764868</v>
      </c>
      <c r="E143" s="15">
        <v>147072</v>
      </c>
      <c r="F143" s="15">
        <v>147072</v>
      </c>
      <c r="G143" s="15">
        <v>147072</v>
      </c>
      <c r="H143" s="15">
        <f t="shared" si="118"/>
        <v>441216</v>
      </c>
      <c r="I143" s="15">
        <v>147072</v>
      </c>
      <c r="J143" s="15">
        <v>147072</v>
      </c>
      <c r="K143" s="15">
        <v>147072</v>
      </c>
      <c r="L143" s="15">
        <f t="shared" si="119"/>
        <v>441216</v>
      </c>
      <c r="M143" s="15">
        <v>147072</v>
      </c>
      <c r="N143" s="15">
        <v>147072</v>
      </c>
      <c r="O143" s="15">
        <v>147072</v>
      </c>
      <c r="P143" s="15">
        <f t="shared" si="120"/>
        <v>441216</v>
      </c>
      <c r="Q143" s="15">
        <v>147072</v>
      </c>
      <c r="R143" s="15">
        <v>147074</v>
      </c>
      <c r="S143" s="61">
        <v>147074</v>
      </c>
      <c r="T143" s="15">
        <f t="shared" si="121"/>
        <v>441220</v>
      </c>
      <c r="U143" s="15">
        <f t="shared" si="122"/>
        <v>1764868</v>
      </c>
      <c r="V143" s="70">
        <f t="shared" si="127"/>
        <v>0</v>
      </c>
    </row>
    <row r="144" spans="1:22" x14ac:dyDescent="0.25">
      <c r="A144" s="13" t="s">
        <v>20</v>
      </c>
      <c r="B144" s="14" t="s">
        <v>140</v>
      </c>
      <c r="C144" s="17">
        <v>384347</v>
      </c>
      <c r="E144" s="15">
        <v>32028</v>
      </c>
      <c r="F144" s="15">
        <v>32028</v>
      </c>
      <c r="G144" s="15">
        <v>32028</v>
      </c>
      <c r="H144" s="15">
        <f t="shared" si="118"/>
        <v>96084</v>
      </c>
      <c r="I144" s="15">
        <v>32028</v>
      </c>
      <c r="J144" s="15">
        <v>32028</v>
      </c>
      <c r="K144" s="15">
        <v>32028</v>
      </c>
      <c r="L144" s="15">
        <f t="shared" si="119"/>
        <v>96084</v>
      </c>
      <c r="M144" s="15">
        <v>32028</v>
      </c>
      <c r="N144" s="15">
        <v>32028</v>
      </c>
      <c r="O144" s="15">
        <v>32028</v>
      </c>
      <c r="P144" s="15">
        <f t="shared" si="120"/>
        <v>96084</v>
      </c>
      <c r="Q144" s="15">
        <v>32028</v>
      </c>
      <c r="R144" s="15">
        <v>32028</v>
      </c>
      <c r="S144" s="61">
        <v>32039</v>
      </c>
      <c r="T144" s="15">
        <f t="shared" si="121"/>
        <v>96095</v>
      </c>
      <c r="U144" s="15">
        <f t="shared" si="122"/>
        <v>384347</v>
      </c>
      <c r="V144" s="70">
        <f t="shared" si="127"/>
        <v>0</v>
      </c>
    </row>
    <row r="145" spans="1:22" x14ac:dyDescent="0.25">
      <c r="A145" s="13" t="s">
        <v>20</v>
      </c>
      <c r="B145" s="14" t="s">
        <v>141</v>
      </c>
      <c r="C145" s="17">
        <v>175248</v>
      </c>
      <c r="E145" s="15">
        <v>14604</v>
      </c>
      <c r="F145" s="15">
        <v>14604</v>
      </c>
      <c r="G145" s="15">
        <v>14604</v>
      </c>
      <c r="H145" s="15">
        <f t="shared" si="118"/>
        <v>43812</v>
      </c>
      <c r="I145" s="15">
        <v>14604</v>
      </c>
      <c r="J145" s="15">
        <v>14604</v>
      </c>
      <c r="K145" s="15">
        <v>14604</v>
      </c>
      <c r="L145" s="15">
        <f t="shared" si="119"/>
        <v>43812</v>
      </c>
      <c r="M145" s="15">
        <v>14604</v>
      </c>
      <c r="N145" s="15">
        <v>14604</v>
      </c>
      <c r="O145" s="15">
        <v>14604</v>
      </c>
      <c r="P145" s="15">
        <f t="shared" si="120"/>
        <v>43812</v>
      </c>
      <c r="Q145" s="15">
        <v>14604</v>
      </c>
      <c r="R145" s="15">
        <v>14604</v>
      </c>
      <c r="S145" s="61">
        <v>14604</v>
      </c>
      <c r="T145" s="15">
        <f t="shared" si="121"/>
        <v>43812</v>
      </c>
      <c r="U145" s="15">
        <f t="shared" si="122"/>
        <v>175248</v>
      </c>
      <c r="V145" s="70">
        <f t="shared" si="127"/>
        <v>0</v>
      </c>
    </row>
    <row r="146" spans="1:22" ht="28.5" x14ac:dyDescent="0.25">
      <c r="A146" s="13" t="s">
        <v>20</v>
      </c>
      <c r="B146" s="14" t="s">
        <v>142</v>
      </c>
      <c r="C146" s="17">
        <v>6747</v>
      </c>
      <c r="E146" s="15">
        <v>562</v>
      </c>
      <c r="F146" s="15">
        <v>562</v>
      </c>
      <c r="G146" s="15">
        <v>562</v>
      </c>
      <c r="H146" s="15">
        <f t="shared" si="118"/>
        <v>1686</v>
      </c>
      <c r="I146" s="15">
        <v>562</v>
      </c>
      <c r="J146" s="15">
        <v>562</v>
      </c>
      <c r="K146" s="15">
        <v>562</v>
      </c>
      <c r="L146" s="15">
        <f t="shared" si="119"/>
        <v>1686</v>
      </c>
      <c r="M146" s="15">
        <v>562</v>
      </c>
      <c r="N146" s="15">
        <v>562</v>
      </c>
      <c r="O146" s="15">
        <v>562</v>
      </c>
      <c r="P146" s="15">
        <f t="shared" si="120"/>
        <v>1686</v>
      </c>
      <c r="Q146" s="15">
        <v>562</v>
      </c>
      <c r="R146" s="15">
        <v>562</v>
      </c>
      <c r="S146" s="61">
        <v>565</v>
      </c>
      <c r="T146" s="15">
        <f t="shared" si="121"/>
        <v>1689</v>
      </c>
      <c r="U146" s="15">
        <f t="shared" si="122"/>
        <v>6747</v>
      </c>
      <c r="V146" s="70">
        <f t="shared" si="127"/>
        <v>0</v>
      </c>
    </row>
    <row r="147" spans="1:22" x14ac:dyDescent="0.25">
      <c r="A147" s="13" t="s">
        <v>20</v>
      </c>
      <c r="B147" s="14" t="s">
        <v>143</v>
      </c>
      <c r="C147" s="17">
        <v>49064</v>
      </c>
      <c r="E147" s="15">
        <v>4089</v>
      </c>
      <c r="F147" s="15">
        <v>4089</v>
      </c>
      <c r="G147" s="15">
        <v>4089</v>
      </c>
      <c r="H147" s="15">
        <f t="shared" si="118"/>
        <v>12267</v>
      </c>
      <c r="I147" s="15">
        <v>4089</v>
      </c>
      <c r="J147" s="15">
        <v>4089</v>
      </c>
      <c r="K147" s="15">
        <v>4089</v>
      </c>
      <c r="L147" s="15">
        <f t="shared" si="119"/>
        <v>12267</v>
      </c>
      <c r="M147" s="15">
        <v>4089</v>
      </c>
      <c r="N147" s="15">
        <v>4089</v>
      </c>
      <c r="O147" s="15">
        <v>4089</v>
      </c>
      <c r="P147" s="15">
        <f t="shared" si="120"/>
        <v>12267</v>
      </c>
      <c r="Q147" s="15">
        <v>4089</v>
      </c>
      <c r="R147" s="15">
        <v>4089</v>
      </c>
      <c r="S147" s="61">
        <v>4085</v>
      </c>
      <c r="T147" s="15">
        <f t="shared" si="121"/>
        <v>12263</v>
      </c>
      <c r="U147" s="15">
        <f t="shared" si="122"/>
        <v>49064</v>
      </c>
      <c r="V147" s="70">
        <f t="shared" si="127"/>
        <v>0</v>
      </c>
    </row>
    <row r="148" spans="1:22" x14ac:dyDescent="0.25">
      <c r="A148" s="13" t="s">
        <v>20</v>
      </c>
      <c r="B148" s="14" t="s">
        <v>280</v>
      </c>
      <c r="C148" s="17">
        <f>C149+C150+C151+C152</f>
        <v>1017221</v>
      </c>
      <c r="E148" s="17">
        <f t="shared" ref="E148:G148" si="132">E149+E150+E151+E152</f>
        <v>84769</v>
      </c>
      <c r="F148" s="17">
        <f t="shared" si="132"/>
        <v>84769</v>
      </c>
      <c r="G148" s="17">
        <f t="shared" si="132"/>
        <v>84769</v>
      </c>
      <c r="H148" s="17">
        <f t="shared" si="118"/>
        <v>254307</v>
      </c>
      <c r="I148" s="17">
        <f t="shared" ref="I148:K148" si="133">I149+I150+I151+I152</f>
        <v>84769</v>
      </c>
      <c r="J148" s="17">
        <f t="shared" si="133"/>
        <v>84769</v>
      </c>
      <c r="K148" s="17">
        <f t="shared" si="133"/>
        <v>84769</v>
      </c>
      <c r="L148" s="17">
        <f t="shared" si="119"/>
        <v>254307</v>
      </c>
      <c r="M148" s="17">
        <f t="shared" ref="M148:O148" si="134">M149+M150+M151+M152</f>
        <v>84769</v>
      </c>
      <c r="N148" s="17">
        <f t="shared" si="134"/>
        <v>84769</v>
      </c>
      <c r="O148" s="17">
        <f t="shared" si="134"/>
        <v>84769</v>
      </c>
      <c r="P148" s="17">
        <f t="shared" si="120"/>
        <v>254307</v>
      </c>
      <c r="Q148" s="17">
        <f t="shared" ref="Q148:S148" si="135">Q149+Q150+Q151+Q152</f>
        <v>84768</v>
      </c>
      <c r="R148" s="17">
        <f t="shared" si="135"/>
        <v>84766</v>
      </c>
      <c r="S148" s="17">
        <f t="shared" si="135"/>
        <v>84766</v>
      </c>
      <c r="T148" s="17">
        <f t="shared" si="121"/>
        <v>254300</v>
      </c>
      <c r="U148" s="17">
        <f t="shared" si="122"/>
        <v>1017221</v>
      </c>
      <c r="V148" s="70">
        <f t="shared" si="127"/>
        <v>0</v>
      </c>
    </row>
    <row r="149" spans="1:22" ht="57" x14ac:dyDescent="0.25">
      <c r="A149" s="13"/>
      <c r="B149" s="14" t="s">
        <v>145</v>
      </c>
      <c r="C149" s="17">
        <v>1005969</v>
      </c>
      <c r="E149" s="15">
        <v>83831</v>
      </c>
      <c r="F149" s="15">
        <v>83831</v>
      </c>
      <c r="G149" s="15">
        <v>83831</v>
      </c>
      <c r="H149" s="15">
        <f t="shared" si="118"/>
        <v>251493</v>
      </c>
      <c r="I149" s="15">
        <v>83831</v>
      </c>
      <c r="J149" s="15">
        <v>83831</v>
      </c>
      <c r="K149" s="15">
        <v>83831</v>
      </c>
      <c r="L149" s="15">
        <f t="shared" si="119"/>
        <v>251493</v>
      </c>
      <c r="M149" s="15">
        <v>83831</v>
      </c>
      <c r="N149" s="15">
        <v>83831</v>
      </c>
      <c r="O149" s="15">
        <v>83831</v>
      </c>
      <c r="P149" s="15">
        <f t="shared" si="120"/>
        <v>251493</v>
      </c>
      <c r="Q149" s="15">
        <v>83830</v>
      </c>
      <c r="R149" s="15">
        <v>83830</v>
      </c>
      <c r="S149" s="61">
        <v>83830</v>
      </c>
      <c r="T149" s="15">
        <f t="shared" si="121"/>
        <v>251490</v>
      </c>
      <c r="U149" s="15">
        <f t="shared" si="122"/>
        <v>1005969</v>
      </c>
      <c r="V149" s="70">
        <f t="shared" si="127"/>
        <v>0</v>
      </c>
    </row>
    <row r="150" spans="1:22" ht="42.75" x14ac:dyDescent="0.25">
      <c r="A150" s="13"/>
      <c r="B150" s="21" t="s">
        <v>146</v>
      </c>
      <c r="C150" s="17">
        <v>2300</v>
      </c>
      <c r="E150" s="15">
        <v>192</v>
      </c>
      <c r="F150" s="15">
        <v>192</v>
      </c>
      <c r="G150" s="15">
        <v>192</v>
      </c>
      <c r="H150" s="15">
        <f t="shared" si="118"/>
        <v>576</v>
      </c>
      <c r="I150" s="15">
        <v>192</v>
      </c>
      <c r="J150" s="15">
        <v>192</v>
      </c>
      <c r="K150" s="15">
        <v>192</v>
      </c>
      <c r="L150" s="15">
        <f t="shared" si="119"/>
        <v>576</v>
      </c>
      <c r="M150" s="15">
        <v>192</v>
      </c>
      <c r="N150" s="15">
        <v>192</v>
      </c>
      <c r="O150" s="15">
        <v>192</v>
      </c>
      <c r="P150" s="15">
        <f t="shared" si="120"/>
        <v>576</v>
      </c>
      <c r="Q150" s="15">
        <v>192</v>
      </c>
      <c r="R150" s="15">
        <v>190</v>
      </c>
      <c r="S150" s="61">
        <v>190</v>
      </c>
      <c r="T150" s="15">
        <f t="shared" si="121"/>
        <v>572</v>
      </c>
      <c r="U150" s="15">
        <f t="shared" si="122"/>
        <v>2300</v>
      </c>
      <c r="V150" s="70">
        <f t="shared" si="127"/>
        <v>0</v>
      </c>
    </row>
    <row r="151" spans="1:22" x14ac:dyDescent="0.25">
      <c r="A151" s="13"/>
      <c r="B151" s="44" t="s">
        <v>147</v>
      </c>
      <c r="C151" s="17">
        <v>12</v>
      </c>
      <c r="E151" s="15">
        <v>1</v>
      </c>
      <c r="F151" s="15">
        <v>1</v>
      </c>
      <c r="G151" s="15">
        <v>1</v>
      </c>
      <c r="H151" s="15">
        <f t="shared" si="118"/>
        <v>3</v>
      </c>
      <c r="I151" s="15">
        <v>1</v>
      </c>
      <c r="J151" s="15">
        <v>1</v>
      </c>
      <c r="K151" s="15">
        <v>1</v>
      </c>
      <c r="L151" s="15">
        <f t="shared" si="119"/>
        <v>3</v>
      </c>
      <c r="M151" s="15">
        <v>1</v>
      </c>
      <c r="N151" s="15">
        <v>1</v>
      </c>
      <c r="O151" s="15">
        <v>1</v>
      </c>
      <c r="P151" s="15">
        <f t="shared" si="120"/>
        <v>3</v>
      </c>
      <c r="Q151" s="15">
        <v>1</v>
      </c>
      <c r="R151" s="15">
        <v>1</v>
      </c>
      <c r="S151" s="62">
        <v>1</v>
      </c>
      <c r="T151" s="15">
        <f t="shared" si="121"/>
        <v>3</v>
      </c>
      <c r="U151" s="15">
        <f t="shared" si="122"/>
        <v>12</v>
      </c>
      <c r="V151" s="70">
        <f t="shared" si="127"/>
        <v>0</v>
      </c>
    </row>
    <row r="152" spans="1:22" ht="28.5" x14ac:dyDescent="0.25">
      <c r="A152" s="13"/>
      <c r="B152" s="44" t="s">
        <v>148</v>
      </c>
      <c r="C152" s="17">
        <v>8940</v>
      </c>
      <c r="E152" s="15">
        <v>745</v>
      </c>
      <c r="F152" s="15">
        <v>745</v>
      </c>
      <c r="G152" s="15">
        <v>745</v>
      </c>
      <c r="H152" s="15">
        <f t="shared" si="118"/>
        <v>2235</v>
      </c>
      <c r="I152" s="15">
        <v>745</v>
      </c>
      <c r="J152" s="15">
        <v>745</v>
      </c>
      <c r="K152" s="15">
        <v>745</v>
      </c>
      <c r="L152" s="15">
        <f t="shared" si="119"/>
        <v>2235</v>
      </c>
      <c r="M152" s="15">
        <v>745</v>
      </c>
      <c r="N152" s="15">
        <v>745</v>
      </c>
      <c r="O152" s="15">
        <v>745</v>
      </c>
      <c r="P152" s="15">
        <f t="shared" si="120"/>
        <v>2235</v>
      </c>
      <c r="Q152" s="15">
        <v>745</v>
      </c>
      <c r="R152" s="15">
        <v>745</v>
      </c>
      <c r="S152" s="61">
        <v>745</v>
      </c>
      <c r="T152" s="15">
        <f t="shared" si="121"/>
        <v>2235</v>
      </c>
      <c r="U152" s="15">
        <f t="shared" si="122"/>
        <v>8940</v>
      </c>
      <c r="V152" s="70">
        <f t="shared" si="127"/>
        <v>0</v>
      </c>
    </row>
    <row r="153" spans="1:22" x14ac:dyDescent="0.25">
      <c r="A153" s="13"/>
      <c r="B153" s="44" t="s">
        <v>149</v>
      </c>
      <c r="C153" s="17">
        <v>10000</v>
      </c>
      <c r="E153" s="15">
        <v>834</v>
      </c>
      <c r="F153" s="15">
        <v>834</v>
      </c>
      <c r="G153" s="15">
        <v>834</v>
      </c>
      <c r="H153" s="15">
        <f t="shared" si="118"/>
        <v>2502</v>
      </c>
      <c r="I153" s="15">
        <v>834</v>
      </c>
      <c r="J153" s="15">
        <v>834</v>
      </c>
      <c r="K153" s="15">
        <v>834</v>
      </c>
      <c r="L153" s="15">
        <f t="shared" si="119"/>
        <v>2502</v>
      </c>
      <c r="M153" s="15">
        <v>834</v>
      </c>
      <c r="N153" s="15">
        <v>834</v>
      </c>
      <c r="O153" s="15">
        <v>834</v>
      </c>
      <c r="P153" s="15">
        <f t="shared" si="120"/>
        <v>2502</v>
      </c>
      <c r="Q153" s="15">
        <v>834</v>
      </c>
      <c r="R153" s="15">
        <v>830</v>
      </c>
      <c r="S153" s="61">
        <v>830</v>
      </c>
      <c r="T153" s="15">
        <f t="shared" si="121"/>
        <v>2494</v>
      </c>
      <c r="U153" s="15">
        <f t="shared" si="122"/>
        <v>10000</v>
      </c>
      <c r="V153" s="70">
        <f t="shared" si="127"/>
        <v>0</v>
      </c>
    </row>
    <row r="154" spans="1:22" x14ac:dyDescent="0.25">
      <c r="A154" s="13"/>
      <c r="B154" s="44" t="s">
        <v>150</v>
      </c>
      <c r="C154" s="17">
        <v>4000</v>
      </c>
      <c r="E154" s="15">
        <v>334</v>
      </c>
      <c r="F154" s="15">
        <v>334</v>
      </c>
      <c r="G154" s="15">
        <v>334</v>
      </c>
      <c r="H154" s="15">
        <f t="shared" si="118"/>
        <v>1002</v>
      </c>
      <c r="I154" s="15">
        <v>334</v>
      </c>
      <c r="J154" s="15">
        <v>334</v>
      </c>
      <c r="K154" s="15">
        <v>334</v>
      </c>
      <c r="L154" s="15">
        <f t="shared" si="119"/>
        <v>1002</v>
      </c>
      <c r="M154" s="15">
        <v>334</v>
      </c>
      <c r="N154" s="15">
        <v>334</v>
      </c>
      <c r="O154" s="15">
        <v>334</v>
      </c>
      <c r="P154" s="15">
        <f t="shared" si="120"/>
        <v>1002</v>
      </c>
      <c r="Q154" s="15">
        <v>334</v>
      </c>
      <c r="R154" s="15">
        <v>330</v>
      </c>
      <c r="S154" s="61">
        <v>330</v>
      </c>
      <c r="T154" s="15">
        <f t="shared" si="121"/>
        <v>994</v>
      </c>
      <c r="U154" s="15">
        <f t="shared" si="122"/>
        <v>4000</v>
      </c>
      <c r="V154" s="70">
        <f t="shared" si="127"/>
        <v>0</v>
      </c>
    </row>
    <row r="155" spans="1:22" x14ac:dyDescent="0.25">
      <c r="A155" s="13"/>
      <c r="B155" s="44" t="s">
        <v>151</v>
      </c>
      <c r="C155" s="17">
        <v>15000</v>
      </c>
      <c r="D155" s="50"/>
      <c r="E155" s="15">
        <v>1250</v>
      </c>
      <c r="F155" s="15">
        <v>1250</v>
      </c>
      <c r="G155" s="15">
        <v>1250</v>
      </c>
      <c r="H155" s="15">
        <f t="shared" si="118"/>
        <v>3750</v>
      </c>
      <c r="I155" s="15">
        <v>1250</v>
      </c>
      <c r="J155" s="15">
        <v>1250</v>
      </c>
      <c r="K155" s="15">
        <v>1250</v>
      </c>
      <c r="L155" s="15">
        <f t="shared" si="119"/>
        <v>3750</v>
      </c>
      <c r="M155" s="15">
        <v>1250</v>
      </c>
      <c r="N155" s="15">
        <v>1250</v>
      </c>
      <c r="O155" s="15">
        <v>1250</v>
      </c>
      <c r="P155" s="15">
        <f t="shared" si="120"/>
        <v>3750</v>
      </c>
      <c r="Q155" s="15">
        <v>1250</v>
      </c>
      <c r="R155" s="15">
        <v>1250</v>
      </c>
      <c r="S155" s="61">
        <v>1250</v>
      </c>
      <c r="T155" s="15">
        <f t="shared" si="121"/>
        <v>3750</v>
      </c>
      <c r="U155" s="15">
        <f t="shared" si="122"/>
        <v>15000</v>
      </c>
      <c r="V155" s="70">
        <f t="shared" si="127"/>
        <v>0</v>
      </c>
    </row>
    <row r="156" spans="1:22" x14ac:dyDescent="0.25">
      <c r="A156" s="13"/>
      <c r="B156" s="44" t="s">
        <v>152</v>
      </c>
      <c r="C156" s="17">
        <v>832000</v>
      </c>
      <c r="D156" s="50"/>
      <c r="E156" s="15">
        <v>61184</v>
      </c>
      <c r="F156" s="15">
        <v>71066</v>
      </c>
      <c r="G156" s="15">
        <v>81542</v>
      </c>
      <c r="H156" s="15">
        <f t="shared" si="118"/>
        <v>213792</v>
      </c>
      <c r="I156" s="15">
        <v>32082</v>
      </c>
      <c r="J156" s="15">
        <v>41606</v>
      </c>
      <c r="K156" s="15">
        <v>61324</v>
      </c>
      <c r="L156" s="15">
        <f t="shared" si="119"/>
        <v>135012</v>
      </c>
      <c r="M156" s="15">
        <v>55977</v>
      </c>
      <c r="N156" s="15">
        <v>76863</v>
      </c>
      <c r="O156" s="15">
        <v>76529</v>
      </c>
      <c r="P156" s="15">
        <f t="shared" si="120"/>
        <v>209369</v>
      </c>
      <c r="Q156" s="15">
        <v>88226</v>
      </c>
      <c r="R156" s="15">
        <v>87349</v>
      </c>
      <c r="S156" s="61">
        <v>98252</v>
      </c>
      <c r="T156" s="15">
        <f t="shared" si="121"/>
        <v>273827</v>
      </c>
      <c r="U156" s="15">
        <f t="shared" si="122"/>
        <v>832000</v>
      </c>
      <c r="V156" s="70">
        <f t="shared" si="127"/>
        <v>0</v>
      </c>
    </row>
    <row r="157" spans="1:22" ht="28.5" x14ac:dyDescent="0.25">
      <c r="A157" s="13"/>
      <c r="B157" s="44" t="s">
        <v>153</v>
      </c>
      <c r="C157" s="17">
        <v>12</v>
      </c>
      <c r="E157" s="15">
        <v>1</v>
      </c>
      <c r="F157" s="15">
        <v>1</v>
      </c>
      <c r="G157" s="15">
        <v>1</v>
      </c>
      <c r="H157" s="15">
        <f t="shared" si="118"/>
        <v>3</v>
      </c>
      <c r="I157" s="15">
        <v>1</v>
      </c>
      <c r="J157" s="15">
        <v>1</v>
      </c>
      <c r="K157" s="15">
        <v>1</v>
      </c>
      <c r="L157" s="15">
        <f t="shared" si="119"/>
        <v>3</v>
      </c>
      <c r="M157" s="15">
        <v>1</v>
      </c>
      <c r="N157" s="15">
        <v>1</v>
      </c>
      <c r="O157" s="15">
        <v>1</v>
      </c>
      <c r="P157" s="15">
        <f t="shared" si="120"/>
        <v>3</v>
      </c>
      <c r="Q157" s="15">
        <v>1</v>
      </c>
      <c r="R157" s="15">
        <v>1</v>
      </c>
      <c r="S157" s="62">
        <v>1</v>
      </c>
      <c r="T157" s="15">
        <f t="shared" si="121"/>
        <v>3</v>
      </c>
      <c r="U157" s="15">
        <f t="shared" si="122"/>
        <v>12</v>
      </c>
      <c r="V157" s="70">
        <f t="shared" si="127"/>
        <v>0</v>
      </c>
    </row>
    <row r="158" spans="1:22" x14ac:dyDescent="0.25">
      <c r="A158" s="10">
        <v>4500</v>
      </c>
      <c r="B158" s="11" t="s">
        <v>154</v>
      </c>
      <c r="C158" s="41">
        <f>C159+C161+C163+C165</f>
        <v>15036</v>
      </c>
      <c r="E158" s="41">
        <f t="shared" ref="E158:G158" si="136">E159+E161+E163+E165</f>
        <v>3003</v>
      </c>
      <c r="F158" s="41">
        <f t="shared" si="136"/>
        <v>3003</v>
      </c>
      <c r="G158" s="41">
        <f t="shared" si="136"/>
        <v>1503</v>
      </c>
      <c r="H158" s="41">
        <f t="shared" si="118"/>
        <v>7509</v>
      </c>
      <c r="I158" s="41">
        <f t="shared" ref="I158:K158" si="137">I159+I161+I163+I165</f>
        <v>45</v>
      </c>
      <c r="J158" s="41">
        <f t="shared" si="137"/>
        <v>27</v>
      </c>
      <c r="K158" s="41">
        <f t="shared" si="137"/>
        <v>202</v>
      </c>
      <c r="L158" s="41">
        <f t="shared" si="119"/>
        <v>274</v>
      </c>
      <c r="M158" s="41">
        <f t="shared" ref="M158:O158" si="138">M159+M161+M163+M165</f>
        <v>20</v>
      </c>
      <c r="N158" s="41">
        <f t="shared" si="138"/>
        <v>548</v>
      </c>
      <c r="O158" s="41">
        <f t="shared" si="138"/>
        <v>4003</v>
      </c>
      <c r="P158" s="41">
        <f t="shared" si="120"/>
        <v>4571</v>
      </c>
      <c r="Q158" s="41">
        <f t="shared" ref="Q158:S158" si="139">Q159+Q161+Q163+Q165</f>
        <v>1958</v>
      </c>
      <c r="R158" s="41">
        <f t="shared" si="139"/>
        <v>191</v>
      </c>
      <c r="S158" s="41">
        <f t="shared" si="139"/>
        <v>533</v>
      </c>
      <c r="T158" s="41">
        <f t="shared" si="121"/>
        <v>2682</v>
      </c>
      <c r="U158" s="41">
        <f t="shared" si="122"/>
        <v>15036</v>
      </c>
      <c r="V158" s="70">
        <f t="shared" si="127"/>
        <v>0</v>
      </c>
    </row>
    <row r="159" spans="1:22" x14ac:dyDescent="0.25">
      <c r="A159" s="13">
        <v>4501</v>
      </c>
      <c r="B159" s="14" t="s">
        <v>29</v>
      </c>
      <c r="C159" s="17">
        <f>C160</f>
        <v>15000</v>
      </c>
      <c r="E159" s="17">
        <f t="shared" ref="E159:G159" si="140">E160</f>
        <v>3000</v>
      </c>
      <c r="F159" s="17">
        <f t="shared" si="140"/>
        <v>3000</v>
      </c>
      <c r="G159" s="17">
        <f t="shared" si="140"/>
        <v>1500</v>
      </c>
      <c r="H159" s="17">
        <f t="shared" si="118"/>
        <v>7500</v>
      </c>
      <c r="I159" s="17">
        <f t="shared" ref="I159:K159" si="141">I160</f>
        <v>42</v>
      </c>
      <c r="J159" s="17">
        <f t="shared" si="141"/>
        <v>24</v>
      </c>
      <c r="K159" s="17">
        <f t="shared" si="141"/>
        <v>199</v>
      </c>
      <c r="L159" s="17">
        <f t="shared" si="119"/>
        <v>265</v>
      </c>
      <c r="M159" s="17">
        <f t="shared" ref="M159:O159" si="142">M160</f>
        <v>17</v>
      </c>
      <c r="N159" s="17">
        <f t="shared" si="142"/>
        <v>545</v>
      </c>
      <c r="O159" s="17">
        <f t="shared" si="142"/>
        <v>4000</v>
      </c>
      <c r="P159" s="17">
        <f t="shared" si="120"/>
        <v>4562</v>
      </c>
      <c r="Q159" s="17">
        <f t="shared" ref="Q159:S159" si="143">Q160</f>
        <v>1955</v>
      </c>
      <c r="R159" s="17">
        <f t="shared" si="143"/>
        <v>188</v>
      </c>
      <c r="S159" s="17">
        <f t="shared" si="143"/>
        <v>530</v>
      </c>
      <c r="T159" s="17">
        <f t="shared" si="121"/>
        <v>2673</v>
      </c>
      <c r="U159" s="17">
        <f t="shared" si="122"/>
        <v>15000</v>
      </c>
      <c r="V159" s="70">
        <f t="shared" si="127"/>
        <v>0</v>
      </c>
    </row>
    <row r="160" spans="1:22" x14ac:dyDescent="0.25">
      <c r="A160" s="13" t="s">
        <v>20</v>
      </c>
      <c r="B160" s="14" t="s">
        <v>155</v>
      </c>
      <c r="C160" s="17">
        <v>15000</v>
      </c>
      <c r="E160" s="15">
        <v>3000</v>
      </c>
      <c r="F160" s="15">
        <v>3000</v>
      </c>
      <c r="G160" s="15">
        <v>1500</v>
      </c>
      <c r="H160" s="15">
        <f t="shared" si="118"/>
        <v>7500</v>
      </c>
      <c r="I160" s="15">
        <v>42</v>
      </c>
      <c r="J160" s="15">
        <v>24</v>
      </c>
      <c r="K160" s="15">
        <v>199</v>
      </c>
      <c r="L160" s="15">
        <f t="shared" si="119"/>
        <v>265</v>
      </c>
      <c r="M160" s="15">
        <v>17</v>
      </c>
      <c r="N160" s="15">
        <v>545</v>
      </c>
      <c r="O160" s="15">
        <v>4000</v>
      </c>
      <c r="P160" s="15">
        <f t="shared" si="120"/>
        <v>4562</v>
      </c>
      <c r="Q160" s="15">
        <v>1955</v>
      </c>
      <c r="R160" s="15">
        <v>188</v>
      </c>
      <c r="S160" s="62">
        <v>530</v>
      </c>
      <c r="T160" s="15">
        <f t="shared" si="121"/>
        <v>2673</v>
      </c>
      <c r="U160" s="15">
        <f t="shared" si="122"/>
        <v>15000</v>
      </c>
      <c r="V160" s="70">
        <f t="shared" si="127"/>
        <v>0</v>
      </c>
    </row>
    <row r="161" spans="1:22" x14ac:dyDescent="0.25">
      <c r="A161" s="13">
        <v>4502</v>
      </c>
      <c r="B161" s="14" t="s">
        <v>33</v>
      </c>
      <c r="C161" s="17">
        <f>+C162</f>
        <v>12</v>
      </c>
      <c r="E161" s="17">
        <f t="shared" ref="E161:G161" si="144">+E162</f>
        <v>1</v>
      </c>
      <c r="F161" s="17">
        <f t="shared" si="144"/>
        <v>1</v>
      </c>
      <c r="G161" s="17">
        <f t="shared" si="144"/>
        <v>1</v>
      </c>
      <c r="H161" s="17">
        <f t="shared" si="118"/>
        <v>3</v>
      </c>
      <c r="I161" s="17">
        <f t="shared" ref="I161:K161" si="145">+I162</f>
        <v>1</v>
      </c>
      <c r="J161" s="17">
        <f t="shared" si="145"/>
        <v>1</v>
      </c>
      <c r="K161" s="17">
        <f t="shared" si="145"/>
        <v>1</v>
      </c>
      <c r="L161" s="17">
        <f t="shared" si="119"/>
        <v>3</v>
      </c>
      <c r="M161" s="17">
        <f t="shared" ref="M161:O161" si="146">+M162</f>
        <v>1</v>
      </c>
      <c r="N161" s="17">
        <f t="shared" si="146"/>
        <v>1</v>
      </c>
      <c r="O161" s="17">
        <f t="shared" si="146"/>
        <v>1</v>
      </c>
      <c r="P161" s="17">
        <f t="shared" si="120"/>
        <v>3</v>
      </c>
      <c r="Q161" s="17">
        <f t="shared" ref="Q161:S161" si="147">+Q162</f>
        <v>1</v>
      </c>
      <c r="R161" s="17">
        <f t="shared" si="147"/>
        <v>1</v>
      </c>
      <c r="S161" s="17">
        <f t="shared" si="147"/>
        <v>1</v>
      </c>
      <c r="T161" s="17">
        <f t="shared" si="121"/>
        <v>3</v>
      </c>
      <c r="U161" s="17">
        <f t="shared" si="122"/>
        <v>12</v>
      </c>
      <c r="V161" s="70">
        <f t="shared" si="127"/>
        <v>0</v>
      </c>
    </row>
    <row r="162" spans="1:22" x14ac:dyDescent="0.25">
      <c r="A162" s="13" t="s">
        <v>20</v>
      </c>
      <c r="B162" s="14" t="s">
        <v>156</v>
      </c>
      <c r="C162" s="17">
        <v>12</v>
      </c>
      <c r="E162" s="15">
        <v>1</v>
      </c>
      <c r="F162" s="15">
        <v>1</v>
      </c>
      <c r="G162" s="15">
        <v>1</v>
      </c>
      <c r="H162" s="15">
        <f t="shared" si="118"/>
        <v>3</v>
      </c>
      <c r="I162" s="15">
        <v>1</v>
      </c>
      <c r="J162" s="15">
        <v>1</v>
      </c>
      <c r="K162" s="15">
        <v>1</v>
      </c>
      <c r="L162" s="15">
        <f t="shared" si="119"/>
        <v>3</v>
      </c>
      <c r="M162" s="15">
        <v>1</v>
      </c>
      <c r="N162" s="15">
        <v>1</v>
      </c>
      <c r="O162" s="15">
        <v>1</v>
      </c>
      <c r="P162" s="15">
        <f t="shared" si="120"/>
        <v>3</v>
      </c>
      <c r="Q162" s="15">
        <v>1</v>
      </c>
      <c r="R162" s="15">
        <v>1</v>
      </c>
      <c r="S162" s="62">
        <v>1</v>
      </c>
      <c r="T162" s="15">
        <f t="shared" si="121"/>
        <v>3</v>
      </c>
      <c r="U162" s="15">
        <f t="shared" si="122"/>
        <v>12</v>
      </c>
      <c r="V162" s="70">
        <f t="shared" si="127"/>
        <v>0</v>
      </c>
    </row>
    <row r="163" spans="1:22" x14ac:dyDescent="0.25">
      <c r="A163" s="13">
        <v>4503</v>
      </c>
      <c r="B163" s="14" t="s">
        <v>35</v>
      </c>
      <c r="C163" s="17">
        <f>+C164</f>
        <v>12</v>
      </c>
      <c r="E163" s="17">
        <f t="shared" ref="E163:G163" si="148">+E164</f>
        <v>1</v>
      </c>
      <c r="F163" s="17">
        <f t="shared" si="148"/>
        <v>1</v>
      </c>
      <c r="G163" s="17">
        <f t="shared" si="148"/>
        <v>1</v>
      </c>
      <c r="H163" s="17">
        <f t="shared" si="118"/>
        <v>3</v>
      </c>
      <c r="I163" s="17">
        <f t="shared" ref="I163:K163" si="149">+I164</f>
        <v>1</v>
      </c>
      <c r="J163" s="17">
        <f t="shared" si="149"/>
        <v>1</v>
      </c>
      <c r="K163" s="17">
        <f t="shared" si="149"/>
        <v>1</v>
      </c>
      <c r="L163" s="17">
        <f t="shared" si="119"/>
        <v>3</v>
      </c>
      <c r="M163" s="17">
        <f t="shared" ref="M163:O163" si="150">+M164</f>
        <v>1</v>
      </c>
      <c r="N163" s="17">
        <f t="shared" si="150"/>
        <v>1</v>
      </c>
      <c r="O163" s="17">
        <f t="shared" si="150"/>
        <v>1</v>
      </c>
      <c r="P163" s="17">
        <f t="shared" si="120"/>
        <v>3</v>
      </c>
      <c r="Q163" s="17">
        <f t="shared" ref="Q163:S163" si="151">+Q164</f>
        <v>1</v>
      </c>
      <c r="R163" s="17">
        <f t="shared" si="151"/>
        <v>1</v>
      </c>
      <c r="S163" s="17">
        <f t="shared" si="151"/>
        <v>1</v>
      </c>
      <c r="T163" s="17">
        <f t="shared" si="121"/>
        <v>3</v>
      </c>
      <c r="U163" s="17">
        <f t="shared" si="122"/>
        <v>12</v>
      </c>
      <c r="V163" s="70">
        <f t="shared" si="127"/>
        <v>0</v>
      </c>
    </row>
    <row r="164" spans="1:22" x14ac:dyDescent="0.25">
      <c r="A164" s="13" t="s">
        <v>20</v>
      </c>
      <c r="B164" s="14" t="s">
        <v>157</v>
      </c>
      <c r="C164" s="17">
        <v>12</v>
      </c>
      <c r="D164" s="50"/>
      <c r="E164" s="15">
        <v>1</v>
      </c>
      <c r="F164" s="15">
        <v>1</v>
      </c>
      <c r="G164" s="15">
        <v>1</v>
      </c>
      <c r="H164" s="15">
        <f t="shared" si="118"/>
        <v>3</v>
      </c>
      <c r="I164" s="15">
        <v>1</v>
      </c>
      <c r="J164" s="15">
        <v>1</v>
      </c>
      <c r="K164" s="15">
        <v>1</v>
      </c>
      <c r="L164" s="15">
        <f t="shared" si="119"/>
        <v>3</v>
      </c>
      <c r="M164" s="15">
        <v>1</v>
      </c>
      <c r="N164" s="15">
        <v>1</v>
      </c>
      <c r="O164" s="15">
        <v>1</v>
      </c>
      <c r="P164" s="15">
        <f t="shared" si="120"/>
        <v>3</v>
      </c>
      <c r="Q164" s="15">
        <v>1</v>
      </c>
      <c r="R164" s="15">
        <v>1</v>
      </c>
      <c r="S164" s="62">
        <v>1</v>
      </c>
      <c r="T164" s="15">
        <f t="shared" si="121"/>
        <v>3</v>
      </c>
      <c r="U164" s="15">
        <f t="shared" si="122"/>
        <v>12</v>
      </c>
      <c r="V164" s="70">
        <f t="shared" si="127"/>
        <v>0</v>
      </c>
    </row>
    <row r="165" spans="1:22" x14ac:dyDescent="0.25">
      <c r="A165" s="13">
        <v>4504</v>
      </c>
      <c r="B165" s="14" t="s">
        <v>37</v>
      </c>
      <c r="C165" s="17">
        <f>+C166</f>
        <v>12</v>
      </c>
      <c r="D165" s="50"/>
      <c r="E165" s="17">
        <f t="shared" ref="E165:G165" si="152">+E166</f>
        <v>1</v>
      </c>
      <c r="F165" s="17">
        <f t="shared" si="152"/>
        <v>1</v>
      </c>
      <c r="G165" s="17">
        <f t="shared" si="152"/>
        <v>1</v>
      </c>
      <c r="H165" s="17">
        <f t="shared" si="118"/>
        <v>3</v>
      </c>
      <c r="I165" s="17">
        <f t="shared" ref="I165:K165" si="153">+I166</f>
        <v>1</v>
      </c>
      <c r="J165" s="17">
        <f t="shared" si="153"/>
        <v>1</v>
      </c>
      <c r="K165" s="17">
        <f t="shared" si="153"/>
        <v>1</v>
      </c>
      <c r="L165" s="17">
        <f t="shared" si="119"/>
        <v>3</v>
      </c>
      <c r="M165" s="17">
        <f t="shared" ref="M165:O165" si="154">+M166</f>
        <v>1</v>
      </c>
      <c r="N165" s="17">
        <f t="shared" si="154"/>
        <v>1</v>
      </c>
      <c r="O165" s="17">
        <f t="shared" si="154"/>
        <v>1</v>
      </c>
      <c r="P165" s="17">
        <f t="shared" si="120"/>
        <v>3</v>
      </c>
      <c r="Q165" s="17">
        <f t="shared" ref="Q165:S165" si="155">+Q166</f>
        <v>1</v>
      </c>
      <c r="R165" s="17">
        <f t="shared" si="155"/>
        <v>1</v>
      </c>
      <c r="S165" s="17">
        <f t="shared" si="155"/>
        <v>1</v>
      </c>
      <c r="T165" s="17">
        <f t="shared" si="121"/>
        <v>3</v>
      </c>
      <c r="U165" s="17">
        <f t="shared" si="122"/>
        <v>12</v>
      </c>
      <c r="V165" s="70">
        <f t="shared" si="127"/>
        <v>0</v>
      </c>
    </row>
    <row r="166" spans="1:22" x14ac:dyDescent="0.25">
      <c r="A166" s="13" t="s">
        <v>20</v>
      </c>
      <c r="B166" s="14" t="s">
        <v>158</v>
      </c>
      <c r="C166" s="17">
        <v>12</v>
      </c>
      <c r="E166" s="15">
        <v>1</v>
      </c>
      <c r="F166" s="15">
        <v>1</v>
      </c>
      <c r="G166" s="15">
        <v>1</v>
      </c>
      <c r="H166" s="15">
        <f t="shared" si="118"/>
        <v>3</v>
      </c>
      <c r="I166" s="15">
        <v>1</v>
      </c>
      <c r="J166" s="15">
        <v>1</v>
      </c>
      <c r="K166" s="15">
        <v>1</v>
      </c>
      <c r="L166" s="15">
        <f t="shared" si="119"/>
        <v>3</v>
      </c>
      <c r="M166" s="15">
        <v>1</v>
      </c>
      <c r="N166" s="15">
        <v>1</v>
      </c>
      <c r="O166" s="15">
        <v>1</v>
      </c>
      <c r="P166" s="15">
        <f t="shared" si="120"/>
        <v>3</v>
      </c>
      <c r="Q166" s="15">
        <v>1</v>
      </c>
      <c r="R166" s="15">
        <v>1</v>
      </c>
      <c r="S166" s="62">
        <v>1</v>
      </c>
      <c r="T166" s="15">
        <f t="shared" si="121"/>
        <v>3</v>
      </c>
      <c r="U166" s="15">
        <f t="shared" si="122"/>
        <v>12</v>
      </c>
      <c r="V166" s="70">
        <f t="shared" si="127"/>
        <v>0</v>
      </c>
    </row>
    <row r="167" spans="1:22" x14ac:dyDescent="0.25">
      <c r="A167" s="18">
        <v>5000</v>
      </c>
      <c r="B167" s="19" t="s">
        <v>159</v>
      </c>
      <c r="C167" s="40">
        <f>C168+C189</f>
        <v>817805</v>
      </c>
      <c r="E167" s="40">
        <f t="shared" ref="E167:G167" si="156">E168+E189</f>
        <v>44644</v>
      </c>
      <c r="F167" s="40">
        <f t="shared" si="156"/>
        <v>24911</v>
      </c>
      <c r="G167" s="40">
        <f t="shared" si="156"/>
        <v>34448</v>
      </c>
      <c r="H167" s="40">
        <f t="shared" si="118"/>
        <v>104003</v>
      </c>
      <c r="I167" s="40">
        <f t="shared" ref="I167:K167" si="157">I168+I189</f>
        <v>62261</v>
      </c>
      <c r="J167" s="40">
        <f t="shared" si="157"/>
        <v>52911</v>
      </c>
      <c r="K167" s="40">
        <f t="shared" si="157"/>
        <v>54746</v>
      </c>
      <c r="L167" s="40">
        <f t="shared" si="119"/>
        <v>169918</v>
      </c>
      <c r="M167" s="40">
        <f t="shared" ref="M167:O167" si="158">M168+M189</f>
        <v>121530</v>
      </c>
      <c r="N167" s="40">
        <f t="shared" si="158"/>
        <v>83865</v>
      </c>
      <c r="O167" s="40">
        <f t="shared" si="158"/>
        <v>100435</v>
      </c>
      <c r="P167" s="40">
        <f t="shared" si="120"/>
        <v>305830</v>
      </c>
      <c r="Q167" s="40">
        <f t="shared" ref="Q167:S167" si="159">Q168+Q189</f>
        <v>85107</v>
      </c>
      <c r="R167" s="40">
        <f t="shared" si="159"/>
        <v>109336</v>
      </c>
      <c r="S167" s="40">
        <f t="shared" si="159"/>
        <v>43611</v>
      </c>
      <c r="T167" s="40">
        <f t="shared" si="121"/>
        <v>238054</v>
      </c>
      <c r="U167" s="40">
        <f t="shared" si="122"/>
        <v>817805</v>
      </c>
      <c r="V167" s="70">
        <f t="shared" si="127"/>
        <v>0</v>
      </c>
    </row>
    <row r="168" spans="1:22" x14ac:dyDescent="0.25">
      <c r="A168" s="10">
        <v>5100</v>
      </c>
      <c r="B168" s="11" t="s">
        <v>160</v>
      </c>
      <c r="C168" s="41">
        <f>C169+C170+C171+C173+C174+C175+C176+C177+C178</f>
        <v>817805</v>
      </c>
      <c r="E168" s="41">
        <f t="shared" ref="E168:G168" si="160">E169+E170+E171+E173+E174+E175+E176+E177+E178</f>
        <v>44644</v>
      </c>
      <c r="F168" s="41">
        <f t="shared" si="160"/>
        <v>24911</v>
      </c>
      <c r="G168" s="41">
        <f t="shared" si="160"/>
        <v>34448</v>
      </c>
      <c r="H168" s="41">
        <f t="shared" si="118"/>
        <v>104003</v>
      </c>
      <c r="I168" s="41">
        <f t="shared" ref="I168:K168" si="161">I169+I170+I171+I173+I174+I175+I176+I177+I178</f>
        <v>62261</v>
      </c>
      <c r="J168" s="41">
        <f t="shared" si="161"/>
        <v>52911</v>
      </c>
      <c r="K168" s="41">
        <f t="shared" si="161"/>
        <v>54746</v>
      </c>
      <c r="L168" s="41">
        <f t="shared" si="119"/>
        <v>169918</v>
      </c>
      <c r="M168" s="41">
        <f t="shared" ref="M168:O168" si="162">M169+M170+M171+M173+M174+M175+M176+M177+M178</f>
        <v>121530</v>
      </c>
      <c r="N168" s="41">
        <f t="shared" si="162"/>
        <v>83865</v>
      </c>
      <c r="O168" s="41">
        <f t="shared" si="162"/>
        <v>100435</v>
      </c>
      <c r="P168" s="41">
        <f t="shared" si="120"/>
        <v>305830</v>
      </c>
      <c r="Q168" s="41">
        <f t="shared" ref="Q168:S168" si="163">Q169+Q170+Q171+Q173+Q174+Q175+Q176+Q177+Q178</f>
        <v>85107</v>
      </c>
      <c r="R168" s="41">
        <f t="shared" si="163"/>
        <v>109336</v>
      </c>
      <c r="S168" s="41">
        <f t="shared" si="163"/>
        <v>43611</v>
      </c>
      <c r="T168" s="41">
        <f t="shared" si="121"/>
        <v>238054</v>
      </c>
      <c r="U168" s="41">
        <f t="shared" si="122"/>
        <v>817805</v>
      </c>
      <c r="V168" s="70">
        <f t="shared" si="127"/>
        <v>0</v>
      </c>
    </row>
    <row r="169" spans="1:22" ht="15" hidden="1" customHeight="1" x14ac:dyDescent="0.25">
      <c r="A169" s="23"/>
      <c r="B169" s="24"/>
      <c r="C169" s="17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62"/>
      <c r="T169" s="15"/>
      <c r="U169" s="15">
        <f t="shared" si="122"/>
        <v>0</v>
      </c>
      <c r="V169" s="70"/>
    </row>
    <row r="170" spans="1:22" ht="15" hidden="1" customHeight="1" x14ac:dyDescent="0.25">
      <c r="A170" s="13"/>
      <c r="B170" s="14"/>
      <c r="C170" s="17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62"/>
      <c r="T170" s="15"/>
      <c r="U170" s="15">
        <f t="shared" si="122"/>
        <v>0</v>
      </c>
      <c r="V170" s="70"/>
    </row>
    <row r="171" spans="1:22" x14ac:dyDescent="0.25">
      <c r="A171" s="13">
        <v>5103</v>
      </c>
      <c r="B171" s="14" t="s">
        <v>163</v>
      </c>
      <c r="C171" s="17">
        <f>C172</f>
        <v>410943</v>
      </c>
      <c r="E171" s="17">
        <f t="shared" ref="E171:G171" si="164">E172</f>
        <v>7643</v>
      </c>
      <c r="F171" s="17">
        <f t="shared" si="164"/>
        <v>10098</v>
      </c>
      <c r="G171" s="17">
        <f t="shared" si="164"/>
        <v>9859</v>
      </c>
      <c r="H171" s="17">
        <f t="shared" si="118"/>
        <v>27600</v>
      </c>
      <c r="I171" s="17">
        <f t="shared" ref="I171:K171" si="165">I172</f>
        <v>8861</v>
      </c>
      <c r="J171" s="17">
        <f t="shared" si="165"/>
        <v>42891</v>
      </c>
      <c r="K171" s="17">
        <f t="shared" si="165"/>
        <v>51947</v>
      </c>
      <c r="L171" s="17">
        <f t="shared" si="119"/>
        <v>103699</v>
      </c>
      <c r="M171" s="17">
        <f t="shared" ref="M171:O171" si="166">M172</f>
        <v>58248</v>
      </c>
      <c r="N171" s="17">
        <f t="shared" si="166"/>
        <v>55861</v>
      </c>
      <c r="O171" s="17">
        <f t="shared" si="166"/>
        <v>53577</v>
      </c>
      <c r="P171" s="17">
        <f t="shared" si="120"/>
        <v>167686</v>
      </c>
      <c r="Q171" s="17">
        <f t="shared" ref="Q171:S171" si="167">Q172</f>
        <v>51609</v>
      </c>
      <c r="R171" s="17">
        <f t="shared" si="167"/>
        <v>57693</v>
      </c>
      <c r="S171" s="64">
        <f t="shared" si="167"/>
        <v>2656</v>
      </c>
      <c r="T171" s="17">
        <f t="shared" si="121"/>
        <v>111958</v>
      </c>
      <c r="U171" s="15">
        <f t="shared" si="122"/>
        <v>410943</v>
      </c>
      <c r="V171" s="70">
        <f t="shared" si="127"/>
        <v>0</v>
      </c>
    </row>
    <row r="172" spans="1:22" x14ac:dyDescent="0.25">
      <c r="A172" s="13" t="s">
        <v>20</v>
      </c>
      <c r="B172" s="14" t="s">
        <v>164</v>
      </c>
      <c r="C172" s="17">
        <v>410943</v>
      </c>
      <c r="E172" s="15">
        <v>7643</v>
      </c>
      <c r="F172" s="15">
        <v>10098</v>
      </c>
      <c r="G172" s="15">
        <v>9859</v>
      </c>
      <c r="H172" s="15">
        <f t="shared" si="118"/>
        <v>27600</v>
      </c>
      <c r="I172" s="15">
        <v>8861</v>
      </c>
      <c r="J172" s="15">
        <v>42891</v>
      </c>
      <c r="K172" s="15">
        <v>51947</v>
      </c>
      <c r="L172" s="15">
        <f t="shared" si="119"/>
        <v>103699</v>
      </c>
      <c r="M172" s="15">
        <v>58248</v>
      </c>
      <c r="N172" s="15">
        <v>55861</v>
      </c>
      <c r="O172" s="15">
        <v>53577</v>
      </c>
      <c r="P172" s="15">
        <f t="shared" si="120"/>
        <v>167686</v>
      </c>
      <c r="Q172" s="15">
        <v>51609</v>
      </c>
      <c r="R172" s="15">
        <v>57693</v>
      </c>
      <c r="S172" s="62">
        <v>2656</v>
      </c>
      <c r="T172" s="15">
        <f t="shared" si="121"/>
        <v>111958</v>
      </c>
      <c r="U172" s="15">
        <f t="shared" si="122"/>
        <v>410943</v>
      </c>
      <c r="V172" s="70">
        <f t="shared" si="127"/>
        <v>0</v>
      </c>
    </row>
    <row r="173" spans="1:22" x14ac:dyDescent="0.25">
      <c r="A173" s="25">
        <v>5107</v>
      </c>
      <c r="B173" s="24" t="s">
        <v>165</v>
      </c>
      <c r="C173" s="17">
        <v>12</v>
      </c>
      <c r="E173" s="15">
        <v>1</v>
      </c>
      <c r="F173" s="15">
        <v>1</v>
      </c>
      <c r="G173" s="15">
        <v>1</v>
      </c>
      <c r="H173" s="15">
        <f t="shared" si="118"/>
        <v>3</v>
      </c>
      <c r="I173" s="15">
        <v>1</v>
      </c>
      <c r="J173" s="15">
        <v>1</v>
      </c>
      <c r="K173" s="15">
        <v>1</v>
      </c>
      <c r="L173" s="15">
        <f t="shared" si="119"/>
        <v>3</v>
      </c>
      <c r="M173" s="15">
        <v>1</v>
      </c>
      <c r="N173" s="15">
        <v>1</v>
      </c>
      <c r="O173" s="15">
        <v>1</v>
      </c>
      <c r="P173" s="15">
        <f t="shared" si="120"/>
        <v>3</v>
      </c>
      <c r="Q173" s="15">
        <v>1</v>
      </c>
      <c r="R173" s="15">
        <v>1</v>
      </c>
      <c r="S173" s="62">
        <v>1</v>
      </c>
      <c r="T173" s="15">
        <f t="shared" si="121"/>
        <v>3</v>
      </c>
      <c r="U173" s="15">
        <f t="shared" si="122"/>
        <v>12</v>
      </c>
      <c r="V173" s="70">
        <f t="shared" si="127"/>
        <v>0</v>
      </c>
    </row>
    <row r="174" spans="1:22" x14ac:dyDescent="0.25">
      <c r="A174" s="25">
        <v>5108</v>
      </c>
      <c r="B174" s="24" t="s">
        <v>166</v>
      </c>
      <c r="C174" s="17">
        <v>12</v>
      </c>
      <c r="E174" s="15">
        <v>1</v>
      </c>
      <c r="F174" s="15">
        <v>1</v>
      </c>
      <c r="G174" s="15">
        <v>1</v>
      </c>
      <c r="H174" s="15">
        <f t="shared" si="118"/>
        <v>3</v>
      </c>
      <c r="I174" s="15">
        <v>1</v>
      </c>
      <c r="J174" s="15">
        <v>1</v>
      </c>
      <c r="K174" s="15">
        <v>1</v>
      </c>
      <c r="L174" s="15">
        <f t="shared" si="119"/>
        <v>3</v>
      </c>
      <c r="M174" s="15">
        <v>1</v>
      </c>
      <c r="N174" s="15">
        <v>1</v>
      </c>
      <c r="O174" s="15">
        <v>1</v>
      </c>
      <c r="P174" s="15">
        <f t="shared" si="120"/>
        <v>3</v>
      </c>
      <c r="Q174" s="15">
        <v>1</v>
      </c>
      <c r="R174" s="15">
        <v>1</v>
      </c>
      <c r="S174" s="62">
        <v>1</v>
      </c>
      <c r="T174" s="15">
        <f t="shared" si="121"/>
        <v>3</v>
      </c>
      <c r="U174" s="15">
        <f t="shared" si="122"/>
        <v>12</v>
      </c>
      <c r="V174" s="70">
        <f t="shared" si="127"/>
        <v>0</v>
      </c>
    </row>
    <row r="175" spans="1:22" x14ac:dyDescent="0.25">
      <c r="A175" s="25">
        <v>5111</v>
      </c>
      <c r="B175" s="24" t="s">
        <v>167</v>
      </c>
      <c r="C175" s="17">
        <v>12</v>
      </c>
      <c r="E175" s="15">
        <v>1</v>
      </c>
      <c r="F175" s="15">
        <v>1</v>
      </c>
      <c r="G175" s="15">
        <v>1</v>
      </c>
      <c r="H175" s="15">
        <f t="shared" si="118"/>
        <v>3</v>
      </c>
      <c r="I175" s="15">
        <v>1</v>
      </c>
      <c r="J175" s="15">
        <v>1</v>
      </c>
      <c r="K175" s="15">
        <v>1</v>
      </c>
      <c r="L175" s="15">
        <f t="shared" si="119"/>
        <v>3</v>
      </c>
      <c r="M175" s="15">
        <v>1</v>
      </c>
      <c r="N175" s="15">
        <v>1</v>
      </c>
      <c r="O175" s="15">
        <v>1</v>
      </c>
      <c r="P175" s="15">
        <f t="shared" si="120"/>
        <v>3</v>
      </c>
      <c r="Q175" s="15">
        <v>1</v>
      </c>
      <c r="R175" s="15">
        <v>1</v>
      </c>
      <c r="S175" s="62">
        <v>1</v>
      </c>
      <c r="T175" s="15">
        <f t="shared" si="121"/>
        <v>3</v>
      </c>
      <c r="U175" s="15">
        <f t="shared" si="122"/>
        <v>12</v>
      </c>
      <c r="V175" s="70">
        <f t="shared" si="127"/>
        <v>0</v>
      </c>
    </row>
    <row r="176" spans="1:22" x14ac:dyDescent="0.25">
      <c r="A176" s="25">
        <v>5112</v>
      </c>
      <c r="B176" s="24" t="s">
        <v>168</v>
      </c>
      <c r="C176" s="17">
        <v>705</v>
      </c>
      <c r="E176" s="15">
        <v>59</v>
      </c>
      <c r="F176" s="15">
        <v>59</v>
      </c>
      <c r="G176" s="15">
        <v>59</v>
      </c>
      <c r="H176" s="15">
        <f t="shared" si="118"/>
        <v>177</v>
      </c>
      <c r="I176" s="15">
        <v>59</v>
      </c>
      <c r="J176" s="15">
        <v>59</v>
      </c>
      <c r="K176" s="15">
        <v>59</v>
      </c>
      <c r="L176" s="15">
        <f t="shared" si="119"/>
        <v>177</v>
      </c>
      <c r="M176" s="15">
        <v>59</v>
      </c>
      <c r="N176" s="15">
        <v>59</v>
      </c>
      <c r="O176" s="15">
        <v>59</v>
      </c>
      <c r="P176" s="15">
        <f t="shared" si="120"/>
        <v>177</v>
      </c>
      <c r="Q176" s="15">
        <v>59</v>
      </c>
      <c r="R176" s="15">
        <v>59</v>
      </c>
      <c r="S176" s="61">
        <v>56</v>
      </c>
      <c r="T176" s="15">
        <f t="shared" si="121"/>
        <v>174</v>
      </c>
      <c r="U176" s="15">
        <f t="shared" si="122"/>
        <v>705</v>
      </c>
      <c r="V176" s="70">
        <f t="shared" si="127"/>
        <v>0</v>
      </c>
    </row>
    <row r="177" spans="1:22" x14ac:dyDescent="0.25">
      <c r="A177" s="25">
        <v>5113</v>
      </c>
      <c r="B177" s="24" t="s">
        <v>169</v>
      </c>
      <c r="C177" s="17">
        <v>348961</v>
      </c>
      <c r="E177" s="15">
        <v>30387</v>
      </c>
      <c r="F177" s="15">
        <v>12753</v>
      </c>
      <c r="G177" s="15">
        <v>22826</v>
      </c>
      <c r="H177" s="15">
        <f t="shared" si="118"/>
        <v>65966</v>
      </c>
      <c r="I177" s="15">
        <v>52460</v>
      </c>
      <c r="J177" s="15">
        <v>9080</v>
      </c>
      <c r="K177" s="15">
        <v>1859</v>
      </c>
      <c r="L177" s="15">
        <f t="shared" si="119"/>
        <v>63399</v>
      </c>
      <c r="M177" s="15">
        <v>62342</v>
      </c>
      <c r="N177" s="15">
        <v>24294</v>
      </c>
      <c r="O177" s="15">
        <v>42302</v>
      </c>
      <c r="P177" s="15">
        <f t="shared" si="120"/>
        <v>128938</v>
      </c>
      <c r="Q177" s="15">
        <v>26782</v>
      </c>
      <c r="R177" s="15">
        <v>35127</v>
      </c>
      <c r="S177" s="62">
        <v>28749</v>
      </c>
      <c r="T177" s="15">
        <f t="shared" si="121"/>
        <v>90658</v>
      </c>
      <c r="U177" s="15">
        <f t="shared" si="122"/>
        <v>348961</v>
      </c>
      <c r="V177" s="70">
        <f t="shared" si="127"/>
        <v>0</v>
      </c>
    </row>
    <row r="178" spans="1:22" x14ac:dyDescent="0.25">
      <c r="A178" s="25">
        <v>5114</v>
      </c>
      <c r="B178" s="24" t="s">
        <v>170</v>
      </c>
      <c r="C178" s="17">
        <f>SUM(C179:C188)</f>
        <v>57160</v>
      </c>
      <c r="E178" s="17">
        <f t="shared" ref="E178:G178" si="168">SUM(E179:E188)</f>
        <v>6552</v>
      </c>
      <c r="F178" s="17">
        <f t="shared" si="168"/>
        <v>1998</v>
      </c>
      <c r="G178" s="17">
        <f t="shared" si="168"/>
        <v>1701</v>
      </c>
      <c r="H178" s="17">
        <f t="shared" si="118"/>
        <v>10251</v>
      </c>
      <c r="I178" s="17">
        <f t="shared" ref="I178:K178" si="169">SUM(I179:I188)</f>
        <v>878</v>
      </c>
      <c r="J178" s="17">
        <f t="shared" si="169"/>
        <v>878</v>
      </c>
      <c r="K178" s="17">
        <f t="shared" si="169"/>
        <v>878</v>
      </c>
      <c r="L178" s="17">
        <f t="shared" si="119"/>
        <v>2634</v>
      </c>
      <c r="M178" s="17">
        <f t="shared" ref="M178:O178" si="170">SUM(M179:M188)</f>
        <v>878</v>
      </c>
      <c r="N178" s="17">
        <f t="shared" si="170"/>
        <v>3648</v>
      </c>
      <c r="O178" s="17">
        <f t="shared" si="170"/>
        <v>4494</v>
      </c>
      <c r="P178" s="17">
        <f t="shared" si="120"/>
        <v>9020</v>
      </c>
      <c r="Q178" s="17">
        <f t="shared" ref="Q178:S178" si="171">SUM(Q179:Q188)</f>
        <v>6654</v>
      </c>
      <c r="R178" s="17">
        <f t="shared" si="171"/>
        <v>16454</v>
      </c>
      <c r="S178" s="17">
        <f t="shared" si="171"/>
        <v>12147</v>
      </c>
      <c r="T178" s="17">
        <f t="shared" si="121"/>
        <v>35255</v>
      </c>
      <c r="U178" s="17">
        <f t="shared" si="122"/>
        <v>57160</v>
      </c>
      <c r="V178" s="70">
        <f t="shared" si="127"/>
        <v>0</v>
      </c>
    </row>
    <row r="179" spans="1:22" ht="28.5" x14ac:dyDescent="0.25">
      <c r="A179" s="27"/>
      <c r="B179" s="45" t="s">
        <v>171</v>
      </c>
      <c r="C179" s="17">
        <v>52617</v>
      </c>
      <c r="D179" s="50"/>
      <c r="E179" s="15">
        <v>6174</v>
      </c>
      <c r="F179" s="15">
        <v>1620</v>
      </c>
      <c r="G179" s="15">
        <v>1323</v>
      </c>
      <c r="H179" s="15">
        <f t="shared" si="118"/>
        <v>9117</v>
      </c>
      <c r="I179" s="15">
        <v>500</v>
      </c>
      <c r="J179" s="15">
        <v>500</v>
      </c>
      <c r="K179" s="15">
        <v>500</v>
      </c>
      <c r="L179" s="15">
        <f t="shared" si="119"/>
        <v>1500</v>
      </c>
      <c r="M179" s="15">
        <v>500</v>
      </c>
      <c r="N179" s="15">
        <v>3270</v>
      </c>
      <c r="O179" s="15">
        <v>4116</v>
      </c>
      <c r="P179" s="15">
        <f t="shared" si="120"/>
        <v>7886</v>
      </c>
      <c r="Q179" s="15">
        <v>6276</v>
      </c>
      <c r="R179" s="15">
        <v>16076</v>
      </c>
      <c r="S179" s="62">
        <v>11762</v>
      </c>
      <c r="T179" s="15">
        <f t="shared" si="121"/>
        <v>34114</v>
      </c>
      <c r="U179" s="15">
        <f t="shared" si="122"/>
        <v>52617</v>
      </c>
      <c r="V179" s="70">
        <f t="shared" si="127"/>
        <v>0</v>
      </c>
    </row>
    <row r="180" spans="1:22" x14ac:dyDescent="0.25">
      <c r="A180" s="27"/>
      <c r="B180" s="45" t="s">
        <v>172</v>
      </c>
      <c r="C180" s="17">
        <v>1503</v>
      </c>
      <c r="D180" s="50"/>
      <c r="E180" s="15">
        <v>125</v>
      </c>
      <c r="F180" s="15">
        <v>125</v>
      </c>
      <c r="G180" s="15">
        <v>125</v>
      </c>
      <c r="H180" s="15">
        <f t="shared" si="118"/>
        <v>375</v>
      </c>
      <c r="I180" s="15">
        <v>125</v>
      </c>
      <c r="J180" s="15">
        <v>125</v>
      </c>
      <c r="K180" s="15">
        <v>125</v>
      </c>
      <c r="L180" s="15">
        <f t="shared" si="119"/>
        <v>375</v>
      </c>
      <c r="M180" s="15">
        <v>125</v>
      </c>
      <c r="N180" s="15">
        <v>125</v>
      </c>
      <c r="O180" s="15">
        <v>125</v>
      </c>
      <c r="P180" s="15">
        <f t="shared" si="120"/>
        <v>375</v>
      </c>
      <c r="Q180" s="15">
        <v>125</v>
      </c>
      <c r="R180" s="15">
        <v>125</v>
      </c>
      <c r="S180" s="61">
        <v>128</v>
      </c>
      <c r="T180" s="15">
        <f t="shared" si="121"/>
        <v>378</v>
      </c>
      <c r="U180" s="15">
        <f t="shared" si="122"/>
        <v>1503</v>
      </c>
      <c r="V180" s="70">
        <f t="shared" si="127"/>
        <v>0</v>
      </c>
    </row>
    <row r="181" spans="1:22" x14ac:dyDescent="0.25">
      <c r="A181" s="27"/>
      <c r="B181" s="45" t="s">
        <v>173</v>
      </c>
      <c r="C181" s="17">
        <v>1392</v>
      </c>
      <c r="D181" s="50"/>
      <c r="E181" s="15">
        <v>116</v>
      </c>
      <c r="F181" s="15">
        <v>116</v>
      </c>
      <c r="G181" s="15">
        <v>116</v>
      </c>
      <c r="H181" s="15">
        <f t="shared" si="118"/>
        <v>348</v>
      </c>
      <c r="I181" s="15">
        <v>116</v>
      </c>
      <c r="J181" s="15">
        <v>116</v>
      </c>
      <c r="K181" s="15">
        <v>116</v>
      </c>
      <c r="L181" s="15">
        <f t="shared" si="119"/>
        <v>348</v>
      </c>
      <c r="M181" s="15">
        <v>116</v>
      </c>
      <c r="N181" s="15">
        <v>116</v>
      </c>
      <c r="O181" s="15">
        <v>116</v>
      </c>
      <c r="P181" s="15">
        <f t="shared" si="120"/>
        <v>348</v>
      </c>
      <c r="Q181" s="15">
        <v>116</v>
      </c>
      <c r="R181" s="15">
        <v>116</v>
      </c>
      <c r="S181" s="61">
        <v>116</v>
      </c>
      <c r="T181" s="15">
        <f t="shared" si="121"/>
        <v>348</v>
      </c>
      <c r="U181" s="15">
        <f t="shared" si="122"/>
        <v>1392</v>
      </c>
      <c r="V181" s="70">
        <f t="shared" si="127"/>
        <v>0</v>
      </c>
    </row>
    <row r="182" spans="1:22" x14ac:dyDescent="0.25">
      <c r="A182" s="27"/>
      <c r="B182" s="45" t="s">
        <v>174</v>
      </c>
      <c r="C182" s="17">
        <v>1576</v>
      </c>
      <c r="D182" s="50"/>
      <c r="E182" s="15">
        <v>131</v>
      </c>
      <c r="F182" s="15">
        <v>131</v>
      </c>
      <c r="G182" s="15">
        <v>131</v>
      </c>
      <c r="H182" s="15">
        <f t="shared" si="118"/>
        <v>393</v>
      </c>
      <c r="I182" s="15">
        <v>131</v>
      </c>
      <c r="J182" s="15">
        <v>131</v>
      </c>
      <c r="K182" s="15">
        <v>131</v>
      </c>
      <c r="L182" s="15">
        <f t="shared" si="119"/>
        <v>393</v>
      </c>
      <c r="M182" s="15">
        <v>131</v>
      </c>
      <c r="N182" s="15">
        <v>131</v>
      </c>
      <c r="O182" s="15">
        <v>131</v>
      </c>
      <c r="P182" s="15">
        <f t="shared" si="120"/>
        <v>393</v>
      </c>
      <c r="Q182" s="15">
        <v>131</v>
      </c>
      <c r="R182" s="15">
        <v>131</v>
      </c>
      <c r="S182" s="61">
        <v>135</v>
      </c>
      <c r="T182" s="15">
        <f t="shared" si="121"/>
        <v>397</v>
      </c>
      <c r="U182" s="15">
        <f t="shared" si="122"/>
        <v>1576</v>
      </c>
      <c r="V182" s="70">
        <f t="shared" si="127"/>
        <v>0</v>
      </c>
    </row>
    <row r="183" spans="1:22" x14ac:dyDescent="0.25">
      <c r="A183" s="27"/>
      <c r="B183" s="45" t="s">
        <v>175</v>
      </c>
      <c r="C183" s="17">
        <v>12</v>
      </c>
      <c r="D183" s="50"/>
      <c r="E183" s="15">
        <v>1</v>
      </c>
      <c r="F183" s="15">
        <v>1</v>
      </c>
      <c r="G183" s="15">
        <v>1</v>
      </c>
      <c r="H183" s="15">
        <f t="shared" si="118"/>
        <v>3</v>
      </c>
      <c r="I183" s="15">
        <v>1</v>
      </c>
      <c r="J183" s="15">
        <v>1</v>
      </c>
      <c r="K183" s="15">
        <v>1</v>
      </c>
      <c r="L183" s="15">
        <f t="shared" si="119"/>
        <v>3</v>
      </c>
      <c r="M183" s="15">
        <v>1</v>
      </c>
      <c r="N183" s="15">
        <v>1</v>
      </c>
      <c r="O183" s="15">
        <v>1</v>
      </c>
      <c r="P183" s="15">
        <f t="shared" si="120"/>
        <v>3</v>
      </c>
      <c r="Q183" s="15">
        <v>1</v>
      </c>
      <c r="R183" s="15">
        <v>1</v>
      </c>
      <c r="S183" s="62">
        <v>1</v>
      </c>
      <c r="T183" s="15">
        <f t="shared" si="121"/>
        <v>3</v>
      </c>
      <c r="U183" s="15">
        <f t="shared" si="122"/>
        <v>12</v>
      </c>
      <c r="V183" s="70">
        <f t="shared" si="127"/>
        <v>0</v>
      </c>
    </row>
    <row r="184" spans="1:22" x14ac:dyDescent="0.25">
      <c r="A184" s="27"/>
      <c r="B184" s="45" t="s">
        <v>176</v>
      </c>
      <c r="C184" s="17">
        <v>12</v>
      </c>
      <c r="D184" s="50"/>
      <c r="E184" s="15">
        <v>1</v>
      </c>
      <c r="F184" s="15">
        <v>1</v>
      </c>
      <c r="G184" s="15">
        <v>1</v>
      </c>
      <c r="H184" s="15">
        <f t="shared" si="118"/>
        <v>3</v>
      </c>
      <c r="I184" s="15">
        <v>1</v>
      </c>
      <c r="J184" s="15">
        <v>1</v>
      </c>
      <c r="K184" s="15">
        <v>1</v>
      </c>
      <c r="L184" s="15">
        <f t="shared" si="119"/>
        <v>3</v>
      </c>
      <c r="M184" s="15">
        <v>1</v>
      </c>
      <c r="N184" s="15">
        <v>1</v>
      </c>
      <c r="O184" s="15">
        <v>1</v>
      </c>
      <c r="P184" s="15">
        <f t="shared" si="120"/>
        <v>3</v>
      </c>
      <c r="Q184" s="15">
        <v>1</v>
      </c>
      <c r="R184" s="15">
        <v>1</v>
      </c>
      <c r="S184" s="62">
        <v>1</v>
      </c>
      <c r="T184" s="15">
        <f t="shared" si="121"/>
        <v>3</v>
      </c>
      <c r="U184" s="15">
        <f t="shared" si="122"/>
        <v>12</v>
      </c>
      <c r="V184" s="70">
        <f t="shared" si="127"/>
        <v>0</v>
      </c>
    </row>
    <row r="185" spans="1:22" x14ac:dyDescent="0.25">
      <c r="A185" s="27"/>
      <c r="B185" s="45" t="s">
        <v>177</v>
      </c>
      <c r="C185" s="17">
        <v>12</v>
      </c>
      <c r="D185" s="50"/>
      <c r="E185" s="15">
        <v>1</v>
      </c>
      <c r="F185" s="15">
        <v>1</v>
      </c>
      <c r="G185" s="15">
        <v>1</v>
      </c>
      <c r="H185" s="15">
        <f t="shared" si="118"/>
        <v>3</v>
      </c>
      <c r="I185" s="15">
        <v>1</v>
      </c>
      <c r="J185" s="15">
        <v>1</v>
      </c>
      <c r="K185" s="15">
        <v>1</v>
      </c>
      <c r="L185" s="15">
        <f t="shared" si="119"/>
        <v>3</v>
      </c>
      <c r="M185" s="15">
        <v>1</v>
      </c>
      <c r="N185" s="15">
        <v>1</v>
      </c>
      <c r="O185" s="15">
        <v>1</v>
      </c>
      <c r="P185" s="15">
        <f t="shared" si="120"/>
        <v>3</v>
      </c>
      <c r="Q185" s="15">
        <v>1</v>
      </c>
      <c r="R185" s="15">
        <v>1</v>
      </c>
      <c r="S185" s="62">
        <v>1</v>
      </c>
      <c r="T185" s="15">
        <f t="shared" si="121"/>
        <v>3</v>
      </c>
      <c r="U185" s="15">
        <f t="shared" si="122"/>
        <v>12</v>
      </c>
      <c r="V185" s="70">
        <f t="shared" si="127"/>
        <v>0</v>
      </c>
    </row>
    <row r="186" spans="1:22" x14ac:dyDescent="0.25">
      <c r="A186" s="27"/>
      <c r="B186" s="45" t="s">
        <v>178</v>
      </c>
      <c r="C186" s="17">
        <v>12</v>
      </c>
      <c r="D186" s="50"/>
      <c r="E186" s="15">
        <v>1</v>
      </c>
      <c r="F186" s="15">
        <v>1</v>
      </c>
      <c r="G186" s="15">
        <v>1</v>
      </c>
      <c r="H186" s="15">
        <f t="shared" si="118"/>
        <v>3</v>
      </c>
      <c r="I186" s="15">
        <v>1</v>
      </c>
      <c r="J186" s="15">
        <v>1</v>
      </c>
      <c r="K186" s="15">
        <v>1</v>
      </c>
      <c r="L186" s="15">
        <f t="shared" si="119"/>
        <v>3</v>
      </c>
      <c r="M186" s="15">
        <v>1</v>
      </c>
      <c r="N186" s="15">
        <v>1</v>
      </c>
      <c r="O186" s="15">
        <v>1</v>
      </c>
      <c r="P186" s="15">
        <f t="shared" si="120"/>
        <v>3</v>
      </c>
      <c r="Q186" s="15">
        <v>1</v>
      </c>
      <c r="R186" s="15">
        <v>1</v>
      </c>
      <c r="S186" s="62">
        <v>1</v>
      </c>
      <c r="T186" s="15">
        <f t="shared" si="121"/>
        <v>3</v>
      </c>
      <c r="U186" s="15">
        <f t="shared" si="122"/>
        <v>12</v>
      </c>
      <c r="V186" s="70">
        <f t="shared" si="127"/>
        <v>0</v>
      </c>
    </row>
    <row r="187" spans="1:22" x14ac:dyDescent="0.25">
      <c r="A187" s="27"/>
      <c r="B187" s="45" t="s">
        <v>179</v>
      </c>
      <c r="C187" s="17">
        <v>12</v>
      </c>
      <c r="D187" s="50"/>
      <c r="E187" s="15">
        <v>1</v>
      </c>
      <c r="F187" s="15">
        <v>1</v>
      </c>
      <c r="G187" s="15">
        <v>1</v>
      </c>
      <c r="H187" s="15">
        <f t="shared" si="118"/>
        <v>3</v>
      </c>
      <c r="I187" s="15">
        <v>1</v>
      </c>
      <c r="J187" s="15">
        <v>1</v>
      </c>
      <c r="K187" s="15">
        <v>1</v>
      </c>
      <c r="L187" s="15">
        <f t="shared" si="119"/>
        <v>3</v>
      </c>
      <c r="M187" s="15">
        <v>1</v>
      </c>
      <c r="N187" s="15">
        <v>1</v>
      </c>
      <c r="O187" s="15">
        <v>1</v>
      </c>
      <c r="P187" s="15">
        <f t="shared" si="120"/>
        <v>3</v>
      </c>
      <c r="Q187" s="15">
        <v>1</v>
      </c>
      <c r="R187" s="15">
        <v>1</v>
      </c>
      <c r="S187" s="62">
        <v>1</v>
      </c>
      <c r="T187" s="15">
        <f t="shared" si="121"/>
        <v>3</v>
      </c>
      <c r="U187" s="15">
        <f t="shared" si="122"/>
        <v>12</v>
      </c>
      <c r="V187" s="70">
        <f t="shared" si="127"/>
        <v>0</v>
      </c>
    </row>
    <row r="188" spans="1:22" x14ac:dyDescent="0.25">
      <c r="A188" s="27"/>
      <c r="B188" s="45" t="s">
        <v>180</v>
      </c>
      <c r="C188" s="17">
        <v>12</v>
      </c>
      <c r="D188" s="50"/>
      <c r="E188" s="15">
        <v>1</v>
      </c>
      <c r="F188" s="15">
        <v>1</v>
      </c>
      <c r="G188" s="15">
        <v>1</v>
      </c>
      <c r="H188" s="15">
        <f t="shared" si="118"/>
        <v>3</v>
      </c>
      <c r="I188" s="15">
        <v>1</v>
      </c>
      <c r="J188" s="15">
        <v>1</v>
      </c>
      <c r="K188" s="15">
        <v>1</v>
      </c>
      <c r="L188" s="15">
        <f t="shared" si="119"/>
        <v>3</v>
      </c>
      <c r="M188" s="15">
        <v>1</v>
      </c>
      <c r="N188" s="15">
        <v>1</v>
      </c>
      <c r="O188" s="15">
        <v>1</v>
      </c>
      <c r="P188" s="15">
        <f t="shared" si="120"/>
        <v>3</v>
      </c>
      <c r="Q188" s="15">
        <v>1</v>
      </c>
      <c r="R188" s="15">
        <v>1</v>
      </c>
      <c r="S188" s="62">
        <v>1</v>
      </c>
      <c r="T188" s="15">
        <f t="shared" si="121"/>
        <v>3</v>
      </c>
      <c r="U188" s="15">
        <f t="shared" si="122"/>
        <v>12</v>
      </c>
      <c r="V188" s="70">
        <f t="shared" si="127"/>
        <v>0</v>
      </c>
    </row>
    <row r="189" spans="1:22" ht="15" hidden="1" customHeight="1" x14ac:dyDescent="0.25">
      <c r="A189" s="10"/>
      <c r="B189" s="11"/>
      <c r="C189" s="41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63"/>
      <c r="T189" s="12"/>
      <c r="U189" s="12">
        <f t="shared" si="122"/>
        <v>0</v>
      </c>
      <c r="V189" s="69"/>
    </row>
    <row r="190" spans="1:22" ht="15" hidden="1" customHeight="1" x14ac:dyDescent="0.25">
      <c r="A190" s="23"/>
      <c r="B190" s="24"/>
      <c r="C190" s="17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62"/>
      <c r="T190" s="15"/>
      <c r="U190" s="15">
        <f t="shared" si="122"/>
        <v>0</v>
      </c>
      <c r="V190" s="70"/>
    </row>
    <row r="191" spans="1:22" x14ac:dyDescent="0.25">
      <c r="A191" s="18">
        <v>6000</v>
      </c>
      <c r="B191" s="19" t="s">
        <v>182</v>
      </c>
      <c r="C191" s="40">
        <f>C192+C215</f>
        <v>26179557.789999999</v>
      </c>
      <c r="E191" s="40">
        <f t="shared" ref="E191:G191" si="172">E192+E215</f>
        <v>5801541</v>
      </c>
      <c r="F191" s="40">
        <f t="shared" si="172"/>
        <v>4037215</v>
      </c>
      <c r="G191" s="40">
        <f t="shared" si="172"/>
        <v>1863797</v>
      </c>
      <c r="H191" s="40">
        <f t="shared" si="118"/>
        <v>11702553</v>
      </c>
      <c r="I191" s="40">
        <f t="shared" ref="I191:K191" si="173">I192+I215</f>
        <v>1187228</v>
      </c>
      <c r="J191" s="40">
        <f t="shared" si="173"/>
        <v>1383003</v>
      </c>
      <c r="K191" s="40">
        <f t="shared" si="173"/>
        <v>1325659</v>
      </c>
      <c r="L191" s="40">
        <f t="shared" si="119"/>
        <v>3895890</v>
      </c>
      <c r="M191" s="40">
        <f t="shared" ref="M191:O191" si="174">M192+M215</f>
        <v>1639635</v>
      </c>
      <c r="N191" s="40">
        <f t="shared" si="174"/>
        <v>1522474</v>
      </c>
      <c r="O191" s="40">
        <f t="shared" si="174"/>
        <v>1847904</v>
      </c>
      <c r="P191" s="40">
        <f t="shared" si="120"/>
        <v>5010013</v>
      </c>
      <c r="Q191" s="40">
        <f t="shared" ref="Q191:S191" si="175">Q192+Q215</f>
        <v>1869857</v>
      </c>
      <c r="R191" s="40">
        <f t="shared" si="175"/>
        <v>1512015</v>
      </c>
      <c r="S191" s="40">
        <f t="shared" si="175"/>
        <v>2189229.79</v>
      </c>
      <c r="T191" s="40">
        <v>5010013</v>
      </c>
      <c r="U191" s="40">
        <f t="shared" si="122"/>
        <v>25618469</v>
      </c>
      <c r="V191" s="72">
        <f t="shared" si="127"/>
        <v>-561088.78999999911</v>
      </c>
    </row>
    <row r="192" spans="1:22" x14ac:dyDescent="0.25">
      <c r="A192" s="10">
        <v>6100</v>
      </c>
      <c r="B192" s="11" t="s">
        <v>183</v>
      </c>
      <c r="C192" s="41">
        <f>+C193+C200+C201+C204+C205+C206+C207+C208+C209+C210+C211</f>
        <v>25354050.77</v>
      </c>
      <c r="E192" s="41">
        <f t="shared" ref="E192:G192" si="176">+E193+E200+E201+E204+E205+E206+E207+E208+E209+E210+E211</f>
        <v>5757525</v>
      </c>
      <c r="F192" s="41">
        <f t="shared" si="176"/>
        <v>4011197</v>
      </c>
      <c r="G192" s="41">
        <f t="shared" si="176"/>
        <v>1812195</v>
      </c>
      <c r="H192" s="41">
        <f t="shared" si="118"/>
        <v>11580917</v>
      </c>
      <c r="I192" s="41">
        <f t="shared" ref="I192:K192" si="177">+I193+I200+I201+I204+I205+I206+I207+I208+I209+I210+I211</f>
        <v>1167839</v>
      </c>
      <c r="J192" s="41">
        <f t="shared" si="177"/>
        <v>1362882</v>
      </c>
      <c r="K192" s="41">
        <f t="shared" si="177"/>
        <v>1305919</v>
      </c>
      <c r="L192" s="41">
        <f t="shared" si="119"/>
        <v>3836640</v>
      </c>
      <c r="M192" s="41">
        <f t="shared" ref="M192:O192" si="178">+M193+M200+M201+M204+M205+M206+M207+M208+M209+M210+M211</f>
        <v>1618274</v>
      </c>
      <c r="N192" s="41">
        <f t="shared" si="178"/>
        <v>1493760</v>
      </c>
      <c r="O192" s="41">
        <f t="shared" si="178"/>
        <v>1815722</v>
      </c>
      <c r="P192" s="41">
        <f t="shared" si="120"/>
        <v>4927756</v>
      </c>
      <c r="Q192" s="41">
        <f t="shared" ref="Q192:S192" si="179">+Q193+Q200+Q201+Q204+Q205+Q206+Q207+Q208+Q209+Q210+Q211</f>
        <v>1842267</v>
      </c>
      <c r="R192" s="41">
        <f t="shared" si="179"/>
        <v>1452652</v>
      </c>
      <c r="S192" s="41">
        <f t="shared" si="179"/>
        <v>1713818.77</v>
      </c>
      <c r="T192" s="41">
        <f t="shared" si="121"/>
        <v>5008737.7699999996</v>
      </c>
      <c r="U192" s="41">
        <f t="shared" si="122"/>
        <v>25354050.77</v>
      </c>
      <c r="V192" s="72">
        <f t="shared" si="127"/>
        <v>0</v>
      </c>
    </row>
    <row r="193" spans="1:22" x14ac:dyDescent="0.25">
      <c r="A193" s="13">
        <v>6101</v>
      </c>
      <c r="B193" s="14" t="s">
        <v>33</v>
      </c>
      <c r="C193" s="17">
        <f>SUM(C194:C199)</f>
        <v>9947012</v>
      </c>
      <c r="E193" s="17">
        <f t="shared" ref="E193:G193" si="180">SUM(E194:E199)</f>
        <v>786150</v>
      </c>
      <c r="F193" s="17">
        <f t="shared" si="180"/>
        <v>750634</v>
      </c>
      <c r="G193" s="17">
        <f t="shared" si="180"/>
        <v>824259</v>
      </c>
      <c r="H193" s="17">
        <f t="shared" si="118"/>
        <v>2361043</v>
      </c>
      <c r="I193" s="17">
        <f t="shared" ref="I193:K193" si="181">SUM(I194:I199)</f>
        <v>592096</v>
      </c>
      <c r="J193" s="17">
        <f t="shared" si="181"/>
        <v>606137</v>
      </c>
      <c r="K193" s="17">
        <f t="shared" si="181"/>
        <v>876098</v>
      </c>
      <c r="L193" s="17">
        <f t="shared" si="119"/>
        <v>2074331</v>
      </c>
      <c r="M193" s="17">
        <f t="shared" ref="M193:O193" si="182">SUM(M194:M199)</f>
        <v>835375</v>
      </c>
      <c r="N193" s="17">
        <f t="shared" si="182"/>
        <v>1124297</v>
      </c>
      <c r="O193" s="17">
        <f t="shared" si="182"/>
        <v>1028931</v>
      </c>
      <c r="P193" s="17">
        <f t="shared" si="120"/>
        <v>2988603</v>
      </c>
      <c r="Q193" s="17">
        <f t="shared" ref="Q193:S193" si="183">SUM(Q194:Q199)</f>
        <v>971148</v>
      </c>
      <c r="R193" s="17">
        <f t="shared" si="183"/>
        <v>824634</v>
      </c>
      <c r="S193" s="17">
        <f t="shared" si="183"/>
        <v>727253</v>
      </c>
      <c r="T193" s="17">
        <f t="shared" si="121"/>
        <v>2523035</v>
      </c>
      <c r="U193" s="17">
        <f t="shared" si="122"/>
        <v>9947012</v>
      </c>
      <c r="V193" s="72">
        <f t="shared" si="127"/>
        <v>0</v>
      </c>
    </row>
    <row r="194" spans="1:22" x14ac:dyDescent="0.25">
      <c r="A194" s="13"/>
      <c r="B194" s="46" t="s">
        <v>281</v>
      </c>
      <c r="C194" s="17">
        <v>2400000</v>
      </c>
      <c r="E194" s="15">
        <v>118136</v>
      </c>
      <c r="F194" s="15">
        <v>80631</v>
      </c>
      <c r="G194" s="15">
        <v>163574</v>
      </c>
      <c r="H194" s="15">
        <f t="shared" si="118"/>
        <v>362341</v>
      </c>
      <c r="I194" s="15">
        <v>38370</v>
      </c>
      <c r="J194" s="15">
        <v>64512</v>
      </c>
      <c r="K194" s="30">
        <v>237934</v>
      </c>
      <c r="L194" s="15">
        <f t="shared" si="119"/>
        <v>340816</v>
      </c>
      <c r="M194" s="30">
        <v>170186</v>
      </c>
      <c r="N194" s="30">
        <v>454742</v>
      </c>
      <c r="O194" s="30">
        <v>404894</v>
      </c>
      <c r="P194" s="15">
        <f t="shared" si="120"/>
        <v>1029822</v>
      </c>
      <c r="Q194" s="30">
        <v>336328</v>
      </c>
      <c r="R194" s="30">
        <v>193859</v>
      </c>
      <c r="S194" s="62">
        <v>136834</v>
      </c>
      <c r="T194" s="15">
        <f t="shared" si="121"/>
        <v>667021</v>
      </c>
      <c r="U194" s="30">
        <f t="shared" si="122"/>
        <v>2400000</v>
      </c>
      <c r="V194" s="72">
        <f t="shared" si="127"/>
        <v>0</v>
      </c>
    </row>
    <row r="195" spans="1:22" x14ac:dyDescent="0.25">
      <c r="A195" s="13"/>
      <c r="B195" s="46" t="s">
        <v>282</v>
      </c>
      <c r="C195" s="17">
        <v>1700000</v>
      </c>
      <c r="E195" s="15">
        <v>180689</v>
      </c>
      <c r="F195" s="15">
        <v>182678</v>
      </c>
      <c r="G195" s="15">
        <v>173360</v>
      </c>
      <c r="H195" s="15">
        <f t="shared" si="118"/>
        <v>536727</v>
      </c>
      <c r="I195" s="15">
        <v>66401</v>
      </c>
      <c r="J195" s="15">
        <v>54300</v>
      </c>
      <c r="K195" s="30">
        <v>150839</v>
      </c>
      <c r="L195" s="15">
        <f t="shared" si="119"/>
        <v>271540</v>
      </c>
      <c r="M195" s="30">
        <v>177864</v>
      </c>
      <c r="N195" s="30">
        <v>182230</v>
      </c>
      <c r="O195" s="30">
        <v>136712</v>
      </c>
      <c r="P195" s="15">
        <f t="shared" si="120"/>
        <v>496806</v>
      </c>
      <c r="Q195" s="30">
        <v>147495</v>
      </c>
      <c r="R195" s="30">
        <v>143490</v>
      </c>
      <c r="S195" s="62">
        <v>103942</v>
      </c>
      <c r="T195" s="15">
        <f t="shared" si="121"/>
        <v>394927</v>
      </c>
      <c r="U195" s="30">
        <f t="shared" si="122"/>
        <v>1700000</v>
      </c>
      <c r="V195" s="72">
        <f t="shared" si="127"/>
        <v>0</v>
      </c>
    </row>
    <row r="196" spans="1:22" x14ac:dyDescent="0.25">
      <c r="A196" s="13"/>
      <c r="B196" s="46" t="s">
        <v>186</v>
      </c>
      <c r="C196" s="17">
        <v>5800000</v>
      </c>
      <c r="E196" s="15">
        <v>483400</v>
      </c>
      <c r="F196" s="15">
        <v>483400</v>
      </c>
      <c r="G196" s="15">
        <v>483400</v>
      </c>
      <c r="H196" s="15">
        <f t="shared" si="118"/>
        <v>1450200</v>
      </c>
      <c r="I196" s="15">
        <v>483400</v>
      </c>
      <c r="J196" s="15">
        <v>483400</v>
      </c>
      <c r="K196" s="15">
        <v>483400</v>
      </c>
      <c r="L196" s="15">
        <f t="shared" si="119"/>
        <v>1450200</v>
      </c>
      <c r="M196" s="15">
        <v>483400</v>
      </c>
      <c r="N196" s="15">
        <v>483400</v>
      </c>
      <c r="O196" s="15">
        <v>483400</v>
      </c>
      <c r="P196" s="15">
        <f t="shared" si="120"/>
        <v>1450200</v>
      </c>
      <c r="Q196" s="15">
        <v>483400</v>
      </c>
      <c r="R196" s="15">
        <v>483400</v>
      </c>
      <c r="S196" s="61">
        <v>482600</v>
      </c>
      <c r="T196" s="15">
        <f t="shared" si="121"/>
        <v>1449400</v>
      </c>
      <c r="U196" s="30">
        <f t="shared" si="122"/>
        <v>5800000</v>
      </c>
      <c r="V196" s="72">
        <f t="shared" si="127"/>
        <v>0</v>
      </c>
    </row>
    <row r="197" spans="1:22" x14ac:dyDescent="0.25">
      <c r="A197" s="13"/>
      <c r="B197" s="46" t="s">
        <v>187</v>
      </c>
      <c r="C197" s="17">
        <v>7000</v>
      </c>
      <c r="E197" s="15">
        <v>584</v>
      </c>
      <c r="F197" s="15">
        <v>584</v>
      </c>
      <c r="G197" s="15">
        <v>584</v>
      </c>
      <c r="H197" s="15">
        <f t="shared" si="118"/>
        <v>1752</v>
      </c>
      <c r="I197" s="15">
        <v>584</v>
      </c>
      <c r="J197" s="15">
        <v>584</v>
      </c>
      <c r="K197" s="15">
        <v>584</v>
      </c>
      <c r="L197" s="15">
        <f t="shared" si="119"/>
        <v>1752</v>
      </c>
      <c r="M197" s="15">
        <v>584</v>
      </c>
      <c r="N197" s="15">
        <v>584</v>
      </c>
      <c r="O197" s="15">
        <v>584</v>
      </c>
      <c r="P197" s="15">
        <f t="shared" si="120"/>
        <v>1752</v>
      </c>
      <c r="Q197" s="15">
        <v>584</v>
      </c>
      <c r="R197" s="15">
        <v>584</v>
      </c>
      <c r="S197" s="61">
        <v>576</v>
      </c>
      <c r="T197" s="15">
        <f t="shared" si="121"/>
        <v>1744</v>
      </c>
      <c r="U197" s="30">
        <f t="shared" si="122"/>
        <v>7000</v>
      </c>
      <c r="V197" s="72">
        <f t="shared" si="127"/>
        <v>0</v>
      </c>
    </row>
    <row r="198" spans="1:22" x14ac:dyDescent="0.25">
      <c r="A198" s="13"/>
      <c r="B198" s="46" t="s">
        <v>188</v>
      </c>
      <c r="C198" s="17">
        <v>12</v>
      </c>
      <c r="E198" s="15">
        <v>1</v>
      </c>
      <c r="F198" s="15">
        <v>1</v>
      </c>
      <c r="G198" s="15">
        <v>1</v>
      </c>
      <c r="H198" s="15">
        <f t="shared" si="118"/>
        <v>3</v>
      </c>
      <c r="I198" s="15">
        <v>1</v>
      </c>
      <c r="J198" s="15">
        <v>1</v>
      </c>
      <c r="K198" s="15">
        <v>1</v>
      </c>
      <c r="L198" s="15">
        <f t="shared" si="119"/>
        <v>3</v>
      </c>
      <c r="M198" s="15">
        <v>1</v>
      </c>
      <c r="N198" s="15">
        <v>1</v>
      </c>
      <c r="O198" s="15">
        <v>1</v>
      </c>
      <c r="P198" s="15">
        <f t="shared" si="120"/>
        <v>3</v>
      </c>
      <c r="Q198" s="15">
        <v>1</v>
      </c>
      <c r="R198" s="15">
        <v>1</v>
      </c>
      <c r="S198" s="62">
        <v>1</v>
      </c>
      <c r="T198" s="15">
        <f t="shared" si="121"/>
        <v>3</v>
      </c>
      <c r="U198" s="30">
        <f t="shared" si="122"/>
        <v>12</v>
      </c>
      <c r="V198" s="72">
        <f t="shared" si="127"/>
        <v>0</v>
      </c>
    </row>
    <row r="199" spans="1:22" x14ac:dyDescent="0.25">
      <c r="A199" s="13"/>
      <c r="B199" s="46" t="s">
        <v>283</v>
      </c>
      <c r="C199" s="17">
        <v>40000</v>
      </c>
      <c r="E199" s="15">
        <v>3340</v>
      </c>
      <c r="F199" s="15">
        <v>3340</v>
      </c>
      <c r="G199" s="15">
        <v>3340</v>
      </c>
      <c r="H199" s="15">
        <f t="shared" si="118"/>
        <v>10020</v>
      </c>
      <c r="I199" s="15">
        <v>3340</v>
      </c>
      <c r="J199" s="15">
        <v>3340</v>
      </c>
      <c r="K199" s="15">
        <v>3340</v>
      </c>
      <c r="L199" s="15">
        <f t="shared" si="119"/>
        <v>10020</v>
      </c>
      <c r="M199" s="15">
        <v>3340</v>
      </c>
      <c r="N199" s="15">
        <v>3340</v>
      </c>
      <c r="O199" s="15">
        <v>3340</v>
      </c>
      <c r="P199" s="15">
        <f t="shared" si="120"/>
        <v>10020</v>
      </c>
      <c r="Q199" s="15">
        <v>3340</v>
      </c>
      <c r="R199" s="15">
        <v>3300</v>
      </c>
      <c r="S199" s="61">
        <v>3300</v>
      </c>
      <c r="T199" s="15">
        <f t="shared" si="121"/>
        <v>9940</v>
      </c>
      <c r="U199" s="30">
        <f t="shared" si="122"/>
        <v>40000</v>
      </c>
      <c r="V199" s="72">
        <f t="shared" si="127"/>
        <v>0</v>
      </c>
    </row>
    <row r="200" spans="1:22" x14ac:dyDescent="0.25">
      <c r="A200" s="13">
        <v>6102</v>
      </c>
      <c r="B200" s="14" t="s">
        <v>29</v>
      </c>
      <c r="C200" s="17">
        <v>787000</v>
      </c>
      <c r="E200" s="15">
        <v>173087</v>
      </c>
      <c r="F200" s="15">
        <v>304212</v>
      </c>
      <c r="G200" s="15">
        <v>26453</v>
      </c>
      <c r="H200" s="15">
        <f t="shared" ref="H200:H263" si="184">SUM(E200:G200)</f>
        <v>503752</v>
      </c>
      <c r="I200" s="15">
        <v>604</v>
      </c>
      <c r="J200" s="15">
        <v>36762</v>
      </c>
      <c r="K200" s="30">
        <v>19127</v>
      </c>
      <c r="L200" s="15">
        <f t="shared" ref="L200:L263" si="185">SUM(I200:K200)</f>
        <v>56493</v>
      </c>
      <c r="M200" s="30">
        <v>44099</v>
      </c>
      <c r="N200" s="30">
        <v>4501</v>
      </c>
      <c r="O200" s="30">
        <v>44419</v>
      </c>
      <c r="P200" s="15">
        <f t="shared" ref="P200:P263" si="186">SUM(M200:O200)</f>
        <v>93019</v>
      </c>
      <c r="Q200" s="30">
        <v>60088</v>
      </c>
      <c r="R200" s="30">
        <v>15034</v>
      </c>
      <c r="S200" s="65">
        <v>58614</v>
      </c>
      <c r="T200" s="15">
        <f t="shared" ref="T200:T263" si="187">SUM(Q200:S200)</f>
        <v>133736</v>
      </c>
      <c r="U200" s="30">
        <f t="shared" ref="U200:U263" si="188">H200+L200+P200+T200</f>
        <v>787000</v>
      </c>
      <c r="V200" s="72">
        <f t="shared" si="127"/>
        <v>0</v>
      </c>
    </row>
    <row r="201" spans="1:22" x14ac:dyDescent="0.25">
      <c r="A201" s="13">
        <v>6104</v>
      </c>
      <c r="B201" s="14" t="s">
        <v>189</v>
      </c>
      <c r="C201" s="17">
        <f>+C202+C203</f>
        <v>377157</v>
      </c>
      <c r="E201" s="17">
        <f t="shared" ref="E201:G201" si="189">+E202+E203</f>
        <v>31437</v>
      </c>
      <c r="F201" s="17">
        <f t="shared" si="189"/>
        <v>31437</v>
      </c>
      <c r="G201" s="17">
        <f t="shared" si="189"/>
        <v>31437</v>
      </c>
      <c r="H201" s="17">
        <f t="shared" si="184"/>
        <v>94311</v>
      </c>
      <c r="I201" s="17">
        <f t="shared" ref="I201:K201" si="190">+I202+I203</f>
        <v>31437</v>
      </c>
      <c r="J201" s="17">
        <f t="shared" si="190"/>
        <v>31437</v>
      </c>
      <c r="K201" s="17">
        <f t="shared" si="190"/>
        <v>31437</v>
      </c>
      <c r="L201" s="17">
        <f t="shared" si="185"/>
        <v>94311</v>
      </c>
      <c r="M201" s="17">
        <f t="shared" ref="M201:O201" si="191">+M202+M203</f>
        <v>31437</v>
      </c>
      <c r="N201" s="17">
        <f t="shared" si="191"/>
        <v>31427</v>
      </c>
      <c r="O201" s="17">
        <f t="shared" si="191"/>
        <v>31417</v>
      </c>
      <c r="P201" s="17">
        <f t="shared" si="186"/>
        <v>94281</v>
      </c>
      <c r="Q201" s="17">
        <f t="shared" ref="Q201:S201" si="192">+Q202+Q203</f>
        <v>31417</v>
      </c>
      <c r="R201" s="17">
        <f t="shared" si="192"/>
        <v>31417</v>
      </c>
      <c r="S201" s="17">
        <f t="shared" si="192"/>
        <v>31420</v>
      </c>
      <c r="T201" s="17">
        <f t="shared" si="187"/>
        <v>94254</v>
      </c>
      <c r="U201" s="17">
        <f t="shared" si="188"/>
        <v>377157</v>
      </c>
      <c r="V201" s="72">
        <f t="shared" si="127"/>
        <v>0</v>
      </c>
    </row>
    <row r="202" spans="1:22" x14ac:dyDescent="0.25">
      <c r="A202" s="13" t="s">
        <v>20</v>
      </c>
      <c r="B202" s="14" t="s">
        <v>190</v>
      </c>
      <c r="C202" s="17">
        <v>270</v>
      </c>
      <c r="E202" s="15">
        <v>30</v>
      </c>
      <c r="F202" s="15">
        <v>30</v>
      </c>
      <c r="G202" s="15">
        <v>30</v>
      </c>
      <c r="H202" s="15">
        <f t="shared" si="184"/>
        <v>90</v>
      </c>
      <c r="I202" s="15">
        <v>30</v>
      </c>
      <c r="J202" s="15">
        <v>30</v>
      </c>
      <c r="K202" s="30">
        <v>30</v>
      </c>
      <c r="L202" s="15">
        <f t="shared" si="185"/>
        <v>90</v>
      </c>
      <c r="M202" s="30">
        <v>30</v>
      </c>
      <c r="N202" s="30">
        <v>20</v>
      </c>
      <c r="O202" s="30">
        <v>10</v>
      </c>
      <c r="P202" s="15">
        <f t="shared" si="186"/>
        <v>60</v>
      </c>
      <c r="Q202" s="30">
        <v>10</v>
      </c>
      <c r="R202" s="30">
        <v>10</v>
      </c>
      <c r="S202" s="65">
        <v>10</v>
      </c>
      <c r="T202" s="15">
        <f t="shared" si="187"/>
        <v>30</v>
      </c>
      <c r="U202" s="30">
        <f t="shared" si="188"/>
        <v>270</v>
      </c>
      <c r="V202" s="72">
        <f t="shared" ref="V202:V265" si="193">U202-C202</f>
        <v>0</v>
      </c>
    </row>
    <row r="203" spans="1:22" x14ac:dyDescent="0.25">
      <c r="A203" s="13" t="s">
        <v>20</v>
      </c>
      <c r="B203" s="14" t="s">
        <v>191</v>
      </c>
      <c r="C203" s="17">
        <v>376887</v>
      </c>
      <c r="E203" s="15">
        <v>31407</v>
      </c>
      <c r="F203" s="15">
        <v>31407</v>
      </c>
      <c r="G203" s="15">
        <v>31407</v>
      </c>
      <c r="H203" s="15">
        <f t="shared" si="184"/>
        <v>94221</v>
      </c>
      <c r="I203" s="15">
        <v>31407</v>
      </c>
      <c r="J203" s="15">
        <v>31407</v>
      </c>
      <c r="K203" s="15">
        <v>31407</v>
      </c>
      <c r="L203" s="15">
        <f t="shared" si="185"/>
        <v>94221</v>
      </c>
      <c r="M203" s="15">
        <v>31407</v>
      </c>
      <c r="N203" s="15">
        <v>31407</v>
      </c>
      <c r="O203" s="15">
        <v>31407</v>
      </c>
      <c r="P203" s="15">
        <f t="shared" si="186"/>
        <v>94221</v>
      </c>
      <c r="Q203" s="15">
        <v>31407</v>
      </c>
      <c r="R203" s="15">
        <v>31407</v>
      </c>
      <c r="S203" s="61">
        <v>31410</v>
      </c>
      <c r="T203" s="15">
        <f t="shared" si="187"/>
        <v>94224</v>
      </c>
      <c r="U203" s="30">
        <f t="shared" si="188"/>
        <v>376887</v>
      </c>
      <c r="V203" s="72">
        <f t="shared" si="193"/>
        <v>0</v>
      </c>
    </row>
    <row r="204" spans="1:22" x14ac:dyDescent="0.25">
      <c r="A204" s="13">
        <v>6105</v>
      </c>
      <c r="B204" s="14" t="s">
        <v>192</v>
      </c>
      <c r="C204" s="17">
        <v>2150000</v>
      </c>
      <c r="E204" s="15">
        <v>454539</v>
      </c>
      <c r="F204" s="15">
        <v>194106</v>
      </c>
      <c r="G204" s="15">
        <v>172204</v>
      </c>
      <c r="H204" s="15">
        <f t="shared" si="184"/>
        <v>820849</v>
      </c>
      <c r="I204" s="15">
        <v>58094</v>
      </c>
      <c r="J204" s="15">
        <v>59641</v>
      </c>
      <c r="K204" s="30">
        <v>62614</v>
      </c>
      <c r="L204" s="15">
        <f t="shared" si="185"/>
        <v>180349</v>
      </c>
      <c r="M204" s="30">
        <v>69531</v>
      </c>
      <c r="N204" s="30">
        <v>80151</v>
      </c>
      <c r="O204" s="30">
        <v>102871</v>
      </c>
      <c r="P204" s="15">
        <f t="shared" si="186"/>
        <v>252553</v>
      </c>
      <c r="Q204" s="30">
        <v>107756</v>
      </c>
      <c r="R204" s="30">
        <v>123713</v>
      </c>
      <c r="S204" s="65">
        <v>664780</v>
      </c>
      <c r="T204" s="15">
        <f t="shared" si="187"/>
        <v>896249</v>
      </c>
      <c r="U204" s="30">
        <f t="shared" si="188"/>
        <v>2150000</v>
      </c>
      <c r="V204" s="72">
        <f t="shared" si="193"/>
        <v>0</v>
      </c>
    </row>
    <row r="205" spans="1:22" x14ac:dyDescent="0.25">
      <c r="A205" s="13">
        <v>6106</v>
      </c>
      <c r="B205" s="14" t="s">
        <v>193</v>
      </c>
      <c r="C205" s="17">
        <v>12</v>
      </c>
      <c r="E205" s="15">
        <v>1</v>
      </c>
      <c r="F205" s="15">
        <v>1</v>
      </c>
      <c r="G205" s="15">
        <v>1</v>
      </c>
      <c r="H205" s="15">
        <f t="shared" si="184"/>
        <v>3</v>
      </c>
      <c r="I205" s="15">
        <v>1</v>
      </c>
      <c r="J205" s="15">
        <v>1</v>
      </c>
      <c r="K205" s="15">
        <v>1</v>
      </c>
      <c r="L205" s="15">
        <f t="shared" si="185"/>
        <v>3</v>
      </c>
      <c r="M205" s="15">
        <v>1</v>
      </c>
      <c r="N205" s="15">
        <v>1</v>
      </c>
      <c r="O205" s="15">
        <v>1</v>
      </c>
      <c r="P205" s="15">
        <f t="shared" si="186"/>
        <v>3</v>
      </c>
      <c r="Q205" s="15">
        <v>1</v>
      </c>
      <c r="R205" s="15">
        <v>1</v>
      </c>
      <c r="S205" s="62">
        <v>1</v>
      </c>
      <c r="T205" s="15">
        <f t="shared" si="187"/>
        <v>3</v>
      </c>
      <c r="U205" s="15">
        <f t="shared" si="188"/>
        <v>12</v>
      </c>
      <c r="V205" s="70">
        <f t="shared" si="193"/>
        <v>0</v>
      </c>
    </row>
    <row r="206" spans="1:22" x14ac:dyDescent="0.25">
      <c r="A206" s="13">
        <v>6107</v>
      </c>
      <c r="B206" s="14" t="s">
        <v>37</v>
      </c>
      <c r="C206" s="17">
        <v>286011.77</v>
      </c>
      <c r="E206" s="15">
        <v>13870</v>
      </c>
      <c r="F206" s="15">
        <v>100857</v>
      </c>
      <c r="G206" s="15">
        <v>33190</v>
      </c>
      <c r="H206" s="15">
        <f t="shared" si="184"/>
        <v>147917</v>
      </c>
      <c r="I206" s="15">
        <v>5000</v>
      </c>
      <c r="J206" s="15">
        <v>13462</v>
      </c>
      <c r="K206" s="15">
        <v>11635</v>
      </c>
      <c r="L206" s="15">
        <f t="shared" si="185"/>
        <v>30097</v>
      </c>
      <c r="M206" s="15">
        <v>19231</v>
      </c>
      <c r="N206" s="15">
        <v>6000</v>
      </c>
      <c r="O206" s="15">
        <v>20582</v>
      </c>
      <c r="P206" s="15">
        <f t="shared" si="186"/>
        <v>45813</v>
      </c>
      <c r="Q206" s="15">
        <v>34673</v>
      </c>
      <c r="R206" s="15">
        <v>10470</v>
      </c>
      <c r="S206" s="61">
        <v>17041.77</v>
      </c>
      <c r="T206" s="15">
        <f t="shared" si="187"/>
        <v>62184.770000000004</v>
      </c>
      <c r="U206" s="15">
        <f t="shared" si="188"/>
        <v>286011.77</v>
      </c>
      <c r="V206" s="70">
        <f t="shared" si="193"/>
        <v>0</v>
      </c>
    </row>
    <row r="207" spans="1:22" x14ac:dyDescent="0.25">
      <c r="A207" s="13">
        <v>6108</v>
      </c>
      <c r="B207" s="14" t="s">
        <v>35</v>
      </c>
      <c r="C207" s="17">
        <v>12</v>
      </c>
      <c r="E207" s="15">
        <v>1</v>
      </c>
      <c r="F207" s="15">
        <v>1</v>
      </c>
      <c r="G207" s="15">
        <v>1</v>
      </c>
      <c r="H207" s="15">
        <f t="shared" si="184"/>
        <v>3</v>
      </c>
      <c r="I207" s="15">
        <v>1</v>
      </c>
      <c r="J207" s="15">
        <v>1</v>
      </c>
      <c r="K207" s="15">
        <v>1</v>
      </c>
      <c r="L207" s="15">
        <f t="shared" si="185"/>
        <v>3</v>
      </c>
      <c r="M207" s="15">
        <v>1</v>
      </c>
      <c r="N207" s="15">
        <v>1</v>
      </c>
      <c r="O207" s="15">
        <v>1</v>
      </c>
      <c r="P207" s="15">
        <f t="shared" si="186"/>
        <v>3</v>
      </c>
      <c r="Q207" s="15">
        <v>1</v>
      </c>
      <c r="R207" s="15">
        <v>1</v>
      </c>
      <c r="S207" s="62">
        <v>1</v>
      </c>
      <c r="T207" s="15">
        <f t="shared" si="187"/>
        <v>3</v>
      </c>
      <c r="U207" s="15">
        <f t="shared" si="188"/>
        <v>12</v>
      </c>
      <c r="V207" s="70">
        <f t="shared" si="193"/>
        <v>0</v>
      </c>
    </row>
    <row r="208" spans="1:22" x14ac:dyDescent="0.25">
      <c r="A208" s="13">
        <v>6110</v>
      </c>
      <c r="B208" s="14" t="s">
        <v>194</v>
      </c>
      <c r="C208" s="17">
        <v>12</v>
      </c>
      <c r="E208" s="15">
        <v>1</v>
      </c>
      <c r="F208" s="15">
        <v>1</v>
      </c>
      <c r="G208" s="15">
        <v>1</v>
      </c>
      <c r="H208" s="15">
        <f t="shared" si="184"/>
        <v>3</v>
      </c>
      <c r="I208" s="15">
        <v>1</v>
      </c>
      <c r="J208" s="15">
        <v>1</v>
      </c>
      <c r="K208" s="15">
        <v>1</v>
      </c>
      <c r="L208" s="15">
        <f t="shared" si="185"/>
        <v>3</v>
      </c>
      <c r="M208" s="15">
        <v>1</v>
      </c>
      <c r="N208" s="15">
        <v>1</v>
      </c>
      <c r="O208" s="15">
        <v>1</v>
      </c>
      <c r="P208" s="15">
        <f t="shared" si="186"/>
        <v>3</v>
      </c>
      <c r="Q208" s="15">
        <v>1</v>
      </c>
      <c r="R208" s="15">
        <v>1</v>
      </c>
      <c r="S208" s="62">
        <v>1</v>
      </c>
      <c r="T208" s="15">
        <f t="shared" si="187"/>
        <v>3</v>
      </c>
      <c r="U208" s="15">
        <f t="shared" si="188"/>
        <v>12</v>
      </c>
      <c r="V208" s="70">
        <f t="shared" si="193"/>
        <v>0</v>
      </c>
    </row>
    <row r="209" spans="1:22" x14ac:dyDescent="0.25">
      <c r="A209" s="13">
        <v>6111</v>
      </c>
      <c r="B209" s="14" t="s">
        <v>195</v>
      </c>
      <c r="C209" s="17">
        <v>9605100</v>
      </c>
      <c r="E209" s="15">
        <v>3885401</v>
      </c>
      <c r="F209" s="15">
        <v>2129484</v>
      </c>
      <c r="G209" s="15">
        <v>504531</v>
      </c>
      <c r="H209" s="15">
        <f t="shared" si="184"/>
        <v>6519416</v>
      </c>
      <c r="I209" s="15">
        <v>265254</v>
      </c>
      <c r="J209" s="15">
        <v>526704</v>
      </c>
      <c r="K209" s="15">
        <v>199924</v>
      </c>
      <c r="L209" s="15">
        <f t="shared" si="185"/>
        <v>991882</v>
      </c>
      <c r="M209" s="15">
        <v>506613</v>
      </c>
      <c r="N209" s="15">
        <v>130194</v>
      </c>
      <c r="O209" s="15">
        <v>480117</v>
      </c>
      <c r="P209" s="15">
        <f t="shared" si="186"/>
        <v>1116924</v>
      </c>
      <c r="Q209" s="15">
        <v>528356</v>
      </c>
      <c r="R209" s="15">
        <v>340469</v>
      </c>
      <c r="S209" s="65">
        <v>108053</v>
      </c>
      <c r="T209" s="15">
        <f t="shared" si="187"/>
        <v>976878</v>
      </c>
      <c r="U209" s="15">
        <f t="shared" si="188"/>
        <v>9605100</v>
      </c>
      <c r="V209" s="70">
        <f t="shared" si="193"/>
        <v>0</v>
      </c>
    </row>
    <row r="210" spans="1:22" x14ac:dyDescent="0.25">
      <c r="A210" s="13">
        <v>6112</v>
      </c>
      <c r="B210" s="14" t="s">
        <v>196</v>
      </c>
      <c r="C210" s="17">
        <v>30000</v>
      </c>
      <c r="E210" s="15">
        <v>2500</v>
      </c>
      <c r="F210" s="15">
        <v>2500</v>
      </c>
      <c r="G210" s="15">
        <v>2500</v>
      </c>
      <c r="H210" s="15">
        <f t="shared" si="184"/>
        <v>7500</v>
      </c>
      <c r="I210" s="15">
        <v>2500</v>
      </c>
      <c r="J210" s="15">
        <v>2500</v>
      </c>
      <c r="K210" s="15">
        <v>2500</v>
      </c>
      <c r="L210" s="15">
        <f t="shared" si="185"/>
        <v>7500</v>
      </c>
      <c r="M210" s="15">
        <v>2500</v>
      </c>
      <c r="N210" s="15">
        <v>2500</v>
      </c>
      <c r="O210" s="15">
        <v>2500</v>
      </c>
      <c r="P210" s="15">
        <f t="shared" si="186"/>
        <v>7500</v>
      </c>
      <c r="Q210" s="15">
        <v>2500</v>
      </c>
      <c r="R210" s="15">
        <v>2500</v>
      </c>
      <c r="S210" s="61">
        <v>2500</v>
      </c>
      <c r="T210" s="15">
        <f t="shared" si="187"/>
        <v>7500</v>
      </c>
      <c r="U210" s="15">
        <f t="shared" si="188"/>
        <v>30000</v>
      </c>
      <c r="V210" s="70">
        <f t="shared" si="193"/>
        <v>0</v>
      </c>
    </row>
    <row r="211" spans="1:22" x14ac:dyDescent="0.25">
      <c r="A211" s="13">
        <v>6114</v>
      </c>
      <c r="B211" s="14" t="s">
        <v>197</v>
      </c>
      <c r="C211" s="17">
        <f>+C212+C213+C214</f>
        <v>2171734</v>
      </c>
      <c r="E211" s="17">
        <f t="shared" ref="E211:G211" si="194">+E212+E213+E214</f>
        <v>410538</v>
      </c>
      <c r="F211" s="17">
        <f t="shared" si="194"/>
        <v>497964</v>
      </c>
      <c r="G211" s="17">
        <f t="shared" si="194"/>
        <v>217618</v>
      </c>
      <c r="H211" s="17">
        <f t="shared" si="184"/>
        <v>1126120</v>
      </c>
      <c r="I211" s="17">
        <f t="shared" ref="I211:K211" si="195">+I212+I213+I214</f>
        <v>212851</v>
      </c>
      <c r="J211" s="17">
        <f t="shared" si="195"/>
        <v>86236</v>
      </c>
      <c r="K211" s="17">
        <f t="shared" si="195"/>
        <v>102581</v>
      </c>
      <c r="L211" s="17">
        <f t="shared" si="185"/>
        <v>401668</v>
      </c>
      <c r="M211" s="17">
        <f t="shared" ref="M211:O211" si="196">+M212+M213+M214</f>
        <v>109485</v>
      </c>
      <c r="N211" s="17">
        <f t="shared" si="196"/>
        <v>114687</v>
      </c>
      <c r="O211" s="17">
        <f t="shared" si="196"/>
        <v>104882</v>
      </c>
      <c r="P211" s="17">
        <f t="shared" si="186"/>
        <v>329054</v>
      </c>
      <c r="Q211" s="17">
        <f t="shared" ref="Q211:S211" si="197">+Q212+Q213+Q214</f>
        <v>106326</v>
      </c>
      <c r="R211" s="17">
        <f t="shared" si="197"/>
        <v>104412</v>
      </c>
      <c r="S211" s="17">
        <f t="shared" si="197"/>
        <v>104154</v>
      </c>
      <c r="T211" s="17">
        <f t="shared" si="187"/>
        <v>314892</v>
      </c>
      <c r="U211" s="17">
        <f t="shared" si="188"/>
        <v>2171734</v>
      </c>
      <c r="V211" s="70">
        <f t="shared" si="193"/>
        <v>0</v>
      </c>
    </row>
    <row r="212" spans="1:22" x14ac:dyDescent="0.25">
      <c r="A212" s="13" t="s">
        <v>20</v>
      </c>
      <c r="B212" s="14" t="s">
        <v>198</v>
      </c>
      <c r="C212" s="17">
        <v>2171710</v>
      </c>
      <c r="D212" s="50"/>
      <c r="E212" s="15">
        <v>410536</v>
      </c>
      <c r="F212" s="15">
        <v>497962</v>
      </c>
      <c r="G212" s="15">
        <v>217616</v>
      </c>
      <c r="H212" s="15">
        <f t="shared" si="184"/>
        <v>1126114</v>
      </c>
      <c r="I212" s="15">
        <v>212849</v>
      </c>
      <c r="J212" s="15">
        <v>86234</v>
      </c>
      <c r="K212" s="15">
        <v>102579</v>
      </c>
      <c r="L212" s="15">
        <f t="shared" si="185"/>
        <v>401662</v>
      </c>
      <c r="M212" s="15">
        <v>109483</v>
      </c>
      <c r="N212" s="15">
        <v>114685</v>
      </c>
      <c r="O212" s="15">
        <v>104880</v>
      </c>
      <c r="P212" s="15">
        <f t="shared" si="186"/>
        <v>329048</v>
      </c>
      <c r="Q212" s="15">
        <v>106324</v>
      </c>
      <c r="R212" s="15">
        <v>104410</v>
      </c>
      <c r="S212" s="62">
        <v>104152</v>
      </c>
      <c r="T212" s="15">
        <f t="shared" si="187"/>
        <v>314886</v>
      </c>
      <c r="U212" s="15">
        <f t="shared" si="188"/>
        <v>2171710</v>
      </c>
      <c r="V212" s="70">
        <f t="shared" si="193"/>
        <v>0</v>
      </c>
    </row>
    <row r="213" spans="1:22" x14ac:dyDescent="0.25">
      <c r="A213" s="13" t="s">
        <v>20</v>
      </c>
      <c r="B213" s="14" t="s">
        <v>199</v>
      </c>
      <c r="C213" s="17">
        <v>12</v>
      </c>
      <c r="D213" s="50"/>
      <c r="E213" s="15">
        <v>1</v>
      </c>
      <c r="F213" s="15">
        <v>1</v>
      </c>
      <c r="G213" s="15">
        <v>1</v>
      </c>
      <c r="H213" s="15">
        <f t="shared" si="184"/>
        <v>3</v>
      </c>
      <c r="I213" s="15">
        <v>1</v>
      </c>
      <c r="J213" s="15">
        <v>1</v>
      </c>
      <c r="K213" s="15">
        <v>1</v>
      </c>
      <c r="L213" s="15">
        <f t="shared" si="185"/>
        <v>3</v>
      </c>
      <c r="M213" s="15">
        <v>1</v>
      </c>
      <c r="N213" s="15">
        <v>1</v>
      </c>
      <c r="O213" s="15">
        <v>1</v>
      </c>
      <c r="P213" s="15">
        <f t="shared" si="186"/>
        <v>3</v>
      </c>
      <c r="Q213" s="15">
        <v>1</v>
      </c>
      <c r="R213" s="15">
        <v>1</v>
      </c>
      <c r="S213" s="62">
        <v>1</v>
      </c>
      <c r="T213" s="15">
        <f t="shared" si="187"/>
        <v>3</v>
      </c>
      <c r="U213" s="15">
        <f t="shared" si="188"/>
        <v>12</v>
      </c>
      <c r="V213" s="70">
        <f t="shared" si="193"/>
        <v>0</v>
      </c>
    </row>
    <row r="214" spans="1:22" x14ac:dyDescent="0.25">
      <c r="A214" s="13" t="s">
        <v>20</v>
      </c>
      <c r="B214" s="14" t="s">
        <v>200</v>
      </c>
      <c r="C214" s="17">
        <v>12</v>
      </c>
      <c r="D214" s="50"/>
      <c r="E214" s="15">
        <v>1</v>
      </c>
      <c r="F214" s="15">
        <v>1</v>
      </c>
      <c r="G214" s="15">
        <v>1</v>
      </c>
      <c r="H214" s="15">
        <f t="shared" si="184"/>
        <v>3</v>
      </c>
      <c r="I214" s="15">
        <v>1</v>
      </c>
      <c r="J214" s="15">
        <v>1</v>
      </c>
      <c r="K214" s="15">
        <v>1</v>
      </c>
      <c r="L214" s="15">
        <f t="shared" si="185"/>
        <v>3</v>
      </c>
      <c r="M214" s="15">
        <v>1</v>
      </c>
      <c r="N214" s="15">
        <v>1</v>
      </c>
      <c r="O214" s="15">
        <v>1</v>
      </c>
      <c r="P214" s="15">
        <f t="shared" si="186"/>
        <v>3</v>
      </c>
      <c r="Q214" s="15">
        <v>1</v>
      </c>
      <c r="R214" s="15">
        <v>1</v>
      </c>
      <c r="S214" s="62">
        <v>1</v>
      </c>
      <c r="T214" s="15">
        <f t="shared" si="187"/>
        <v>3</v>
      </c>
      <c r="U214" s="15">
        <f t="shared" si="188"/>
        <v>12</v>
      </c>
      <c r="V214" s="70">
        <f t="shared" si="193"/>
        <v>0</v>
      </c>
    </row>
    <row r="215" spans="1:22" x14ac:dyDescent="0.25">
      <c r="A215" s="10">
        <v>6200</v>
      </c>
      <c r="B215" s="11" t="s">
        <v>201</v>
      </c>
      <c r="C215" s="41">
        <f>SUM(C216:C219)</f>
        <v>825507.02</v>
      </c>
      <c r="E215" s="41">
        <f t="shared" ref="E215:G215" si="198">SUM(E216:E219)</f>
        <v>44016</v>
      </c>
      <c r="F215" s="41">
        <f t="shared" si="198"/>
        <v>26018</v>
      </c>
      <c r="G215" s="41">
        <f t="shared" si="198"/>
        <v>51602</v>
      </c>
      <c r="H215" s="41">
        <f t="shared" si="184"/>
        <v>121636</v>
      </c>
      <c r="I215" s="41">
        <f t="shared" ref="I215:K215" si="199">SUM(I216:I219)</f>
        <v>19389</v>
      </c>
      <c r="J215" s="41">
        <f t="shared" si="199"/>
        <v>20121</v>
      </c>
      <c r="K215" s="41">
        <f t="shared" si="199"/>
        <v>19740</v>
      </c>
      <c r="L215" s="41">
        <f t="shared" si="185"/>
        <v>59250</v>
      </c>
      <c r="M215" s="41">
        <f t="shared" ref="M215:O215" si="200">SUM(M216:M219)</f>
        <v>21361</v>
      </c>
      <c r="N215" s="41">
        <f t="shared" si="200"/>
        <v>28714</v>
      </c>
      <c r="O215" s="41">
        <f t="shared" si="200"/>
        <v>32182</v>
      </c>
      <c r="P215" s="41">
        <f t="shared" si="186"/>
        <v>82257</v>
      </c>
      <c r="Q215" s="41">
        <f t="shared" ref="Q215:S215" si="201">SUM(Q216:Q219)</f>
        <v>27590</v>
      </c>
      <c r="R215" s="41">
        <f t="shared" si="201"/>
        <v>59363</v>
      </c>
      <c r="S215" s="41">
        <f t="shared" si="201"/>
        <v>475411.02</v>
      </c>
      <c r="T215" s="41">
        <f t="shared" si="187"/>
        <v>562364.02</v>
      </c>
      <c r="U215" s="41">
        <f t="shared" si="188"/>
        <v>825507.02</v>
      </c>
      <c r="V215" s="69">
        <f t="shared" si="193"/>
        <v>0</v>
      </c>
    </row>
    <row r="216" spans="1:22" x14ac:dyDescent="0.25">
      <c r="A216" s="13">
        <v>6201</v>
      </c>
      <c r="B216" s="14" t="s">
        <v>202</v>
      </c>
      <c r="C216" s="17">
        <v>12</v>
      </c>
      <c r="E216" s="15">
        <v>1</v>
      </c>
      <c r="F216" s="15">
        <v>1</v>
      </c>
      <c r="G216" s="15">
        <v>1</v>
      </c>
      <c r="H216" s="15">
        <f t="shared" si="184"/>
        <v>3</v>
      </c>
      <c r="I216" s="15">
        <v>1</v>
      </c>
      <c r="J216" s="15">
        <v>1</v>
      </c>
      <c r="K216" s="15">
        <v>1</v>
      </c>
      <c r="L216" s="15">
        <f t="shared" si="185"/>
        <v>3</v>
      </c>
      <c r="M216" s="15">
        <v>1</v>
      </c>
      <c r="N216" s="15">
        <v>1</v>
      </c>
      <c r="O216" s="15">
        <v>1</v>
      </c>
      <c r="P216" s="15">
        <f t="shared" si="186"/>
        <v>3</v>
      </c>
      <c r="Q216" s="15">
        <v>1</v>
      </c>
      <c r="R216" s="15">
        <v>1</v>
      </c>
      <c r="S216" s="62">
        <v>1</v>
      </c>
      <c r="T216" s="15">
        <f t="shared" si="187"/>
        <v>3</v>
      </c>
      <c r="U216" s="15">
        <f t="shared" si="188"/>
        <v>12</v>
      </c>
      <c r="V216" s="70">
        <f t="shared" si="193"/>
        <v>0</v>
      </c>
    </row>
    <row r="217" spans="1:22" ht="28.5" x14ac:dyDescent="0.25">
      <c r="A217" s="13">
        <v>6202</v>
      </c>
      <c r="B217" s="14" t="s">
        <v>162</v>
      </c>
      <c r="C217" s="17">
        <v>223152</v>
      </c>
      <c r="E217" s="15">
        <v>18596</v>
      </c>
      <c r="F217" s="15">
        <v>18596</v>
      </c>
      <c r="G217" s="15">
        <v>18596</v>
      </c>
      <c r="H217" s="15">
        <f t="shared" si="184"/>
        <v>55788</v>
      </c>
      <c r="I217" s="15">
        <v>18596</v>
      </c>
      <c r="J217" s="15">
        <v>18596</v>
      </c>
      <c r="K217" s="15">
        <v>18596</v>
      </c>
      <c r="L217" s="15">
        <f t="shared" si="185"/>
        <v>55788</v>
      </c>
      <c r="M217" s="15">
        <v>18596</v>
      </c>
      <c r="N217" s="15">
        <v>18596</v>
      </c>
      <c r="O217" s="15">
        <v>18596</v>
      </c>
      <c r="P217" s="15">
        <f t="shared" si="186"/>
        <v>55788</v>
      </c>
      <c r="Q217" s="15">
        <v>18596</v>
      </c>
      <c r="R217" s="15">
        <v>18596</v>
      </c>
      <c r="S217" s="61">
        <v>18596</v>
      </c>
      <c r="T217" s="15">
        <f t="shared" si="187"/>
        <v>55788</v>
      </c>
      <c r="U217" s="15">
        <f t="shared" si="188"/>
        <v>223152</v>
      </c>
      <c r="V217" s="70">
        <f t="shared" si="193"/>
        <v>0</v>
      </c>
    </row>
    <row r="218" spans="1:22" ht="28.5" x14ac:dyDescent="0.25">
      <c r="A218" s="13">
        <v>6203</v>
      </c>
      <c r="B218" s="14" t="s">
        <v>301</v>
      </c>
      <c r="C218" s="17">
        <v>602331.02</v>
      </c>
      <c r="E218" s="15">
        <v>25418</v>
      </c>
      <c r="F218" s="15">
        <v>7420</v>
      </c>
      <c r="G218" s="15">
        <v>33004</v>
      </c>
      <c r="H218" s="15">
        <f t="shared" si="184"/>
        <v>65842</v>
      </c>
      <c r="I218" s="15">
        <v>791</v>
      </c>
      <c r="J218" s="15">
        <v>1523</v>
      </c>
      <c r="K218" s="15">
        <v>1142</v>
      </c>
      <c r="L218" s="15">
        <f t="shared" si="185"/>
        <v>3456</v>
      </c>
      <c r="M218" s="15">
        <v>2763</v>
      </c>
      <c r="N218" s="15">
        <v>10116</v>
      </c>
      <c r="O218" s="15">
        <v>13584</v>
      </c>
      <c r="P218" s="15">
        <f t="shared" si="186"/>
        <v>26463</v>
      </c>
      <c r="Q218" s="15">
        <v>8992</v>
      </c>
      <c r="R218" s="15">
        <v>40765</v>
      </c>
      <c r="S218" s="61">
        <v>456813.02</v>
      </c>
      <c r="T218" s="15">
        <f t="shared" si="187"/>
        <v>506570.02</v>
      </c>
      <c r="U218" s="15">
        <f t="shared" si="188"/>
        <v>602331.02</v>
      </c>
      <c r="V218" s="70">
        <f t="shared" si="193"/>
        <v>0</v>
      </c>
    </row>
    <row r="219" spans="1:22" ht="28.5" x14ac:dyDescent="0.25">
      <c r="A219" s="13">
        <v>6204</v>
      </c>
      <c r="B219" s="14" t="s">
        <v>161</v>
      </c>
      <c r="C219" s="17">
        <v>12</v>
      </c>
      <c r="E219" s="15">
        <v>1</v>
      </c>
      <c r="F219" s="15">
        <v>1</v>
      </c>
      <c r="G219" s="15">
        <v>1</v>
      </c>
      <c r="H219" s="15">
        <f t="shared" si="184"/>
        <v>3</v>
      </c>
      <c r="I219" s="15">
        <v>1</v>
      </c>
      <c r="J219" s="15">
        <v>1</v>
      </c>
      <c r="K219" s="15">
        <v>1</v>
      </c>
      <c r="L219" s="15">
        <f t="shared" si="185"/>
        <v>3</v>
      </c>
      <c r="M219" s="15">
        <v>1</v>
      </c>
      <c r="N219" s="15">
        <v>1</v>
      </c>
      <c r="O219" s="15">
        <v>1</v>
      </c>
      <c r="P219" s="15">
        <f t="shared" si="186"/>
        <v>3</v>
      </c>
      <c r="Q219" s="15">
        <v>1</v>
      </c>
      <c r="R219" s="15">
        <v>1</v>
      </c>
      <c r="S219" s="62">
        <v>1</v>
      </c>
      <c r="T219" s="15">
        <f t="shared" si="187"/>
        <v>3</v>
      </c>
      <c r="U219" s="15">
        <f t="shared" si="188"/>
        <v>12</v>
      </c>
      <c r="V219" s="70">
        <f t="shared" si="193"/>
        <v>0</v>
      </c>
    </row>
    <row r="220" spans="1:22" ht="30" x14ac:dyDescent="0.25">
      <c r="A220" s="18">
        <v>7000</v>
      </c>
      <c r="B220" s="19" t="s">
        <v>203</v>
      </c>
      <c r="C220" s="40">
        <f>+C221</f>
        <v>71017640.620000005</v>
      </c>
      <c r="E220" s="40">
        <f t="shared" ref="E220:G220" si="202">+E221</f>
        <v>5918135</v>
      </c>
      <c r="F220" s="40">
        <f t="shared" si="202"/>
        <v>5918135</v>
      </c>
      <c r="G220" s="40">
        <f t="shared" si="202"/>
        <v>5918135</v>
      </c>
      <c r="H220" s="40">
        <f t="shared" si="184"/>
        <v>17754405</v>
      </c>
      <c r="I220" s="40">
        <f t="shared" ref="I220:K220" si="203">+I221</f>
        <v>5918135</v>
      </c>
      <c r="J220" s="40">
        <f t="shared" si="203"/>
        <v>5918135</v>
      </c>
      <c r="K220" s="40">
        <f t="shared" si="203"/>
        <v>5918135</v>
      </c>
      <c r="L220" s="40">
        <f t="shared" si="185"/>
        <v>17754405</v>
      </c>
      <c r="M220" s="40">
        <f t="shared" ref="M220:O220" si="204">+M221</f>
        <v>5918135</v>
      </c>
      <c r="N220" s="40">
        <f t="shared" si="204"/>
        <v>5918135</v>
      </c>
      <c r="O220" s="40">
        <f t="shared" si="204"/>
        <v>5918135</v>
      </c>
      <c r="P220" s="40">
        <f t="shared" si="186"/>
        <v>17754405</v>
      </c>
      <c r="Q220" s="40">
        <f t="shared" ref="Q220:S220" si="205">+Q221</f>
        <v>5918135</v>
      </c>
      <c r="R220" s="40">
        <f t="shared" si="205"/>
        <v>5918135</v>
      </c>
      <c r="S220" s="40">
        <f t="shared" si="205"/>
        <v>5918155.6200000001</v>
      </c>
      <c r="T220" s="40">
        <f t="shared" si="187"/>
        <v>17754425.620000001</v>
      </c>
      <c r="U220" s="40">
        <f t="shared" si="188"/>
        <v>71017640.620000005</v>
      </c>
      <c r="V220" s="70">
        <f t="shared" si="193"/>
        <v>0</v>
      </c>
    </row>
    <row r="221" spans="1:22" x14ac:dyDescent="0.25">
      <c r="A221" s="10">
        <v>7200</v>
      </c>
      <c r="B221" s="11" t="s">
        <v>204</v>
      </c>
      <c r="C221" s="41">
        <f>SUM(C222:C230)</f>
        <v>71017640.620000005</v>
      </c>
      <c r="E221" s="41">
        <f t="shared" ref="E221:G221" si="206">SUM(E222:E230)</f>
        <v>5918135</v>
      </c>
      <c r="F221" s="41">
        <f t="shared" si="206"/>
        <v>5918135</v>
      </c>
      <c r="G221" s="41">
        <f t="shared" si="206"/>
        <v>5918135</v>
      </c>
      <c r="H221" s="41">
        <f t="shared" si="184"/>
        <v>17754405</v>
      </c>
      <c r="I221" s="41">
        <f t="shared" ref="I221:K221" si="207">SUM(I222:I230)</f>
        <v>5918135</v>
      </c>
      <c r="J221" s="41">
        <f t="shared" si="207"/>
        <v>5918135</v>
      </c>
      <c r="K221" s="41">
        <f t="shared" si="207"/>
        <v>5918135</v>
      </c>
      <c r="L221" s="41">
        <f t="shared" si="185"/>
        <v>17754405</v>
      </c>
      <c r="M221" s="41">
        <f t="shared" ref="M221:O221" si="208">SUM(M222:M230)</f>
        <v>5918135</v>
      </c>
      <c r="N221" s="41">
        <f t="shared" si="208"/>
        <v>5918135</v>
      </c>
      <c r="O221" s="41">
        <f t="shared" si="208"/>
        <v>5918135</v>
      </c>
      <c r="P221" s="41">
        <f t="shared" si="186"/>
        <v>17754405</v>
      </c>
      <c r="Q221" s="41">
        <f t="shared" ref="Q221:S221" si="209">SUM(Q222:Q230)</f>
        <v>5918135</v>
      </c>
      <c r="R221" s="41">
        <f t="shared" si="209"/>
        <v>5918135</v>
      </c>
      <c r="S221" s="41">
        <f t="shared" si="209"/>
        <v>5918155.6200000001</v>
      </c>
      <c r="T221" s="41">
        <f t="shared" si="187"/>
        <v>17754425.620000001</v>
      </c>
      <c r="U221" s="41">
        <f t="shared" si="188"/>
        <v>71017640.620000005</v>
      </c>
      <c r="V221" s="70">
        <f t="shared" si="193"/>
        <v>0</v>
      </c>
    </row>
    <row r="222" spans="1:22" x14ac:dyDescent="0.25">
      <c r="A222" s="13">
        <v>7202</v>
      </c>
      <c r="B222" s="14" t="s">
        <v>205</v>
      </c>
      <c r="C222" s="17">
        <v>27987000</v>
      </c>
      <c r="E222" s="15">
        <v>2332250</v>
      </c>
      <c r="F222" s="15">
        <v>2332250</v>
      </c>
      <c r="G222" s="15">
        <v>2332250</v>
      </c>
      <c r="H222" s="15">
        <f t="shared" si="184"/>
        <v>6996750</v>
      </c>
      <c r="I222" s="15">
        <v>2332250</v>
      </c>
      <c r="J222" s="15">
        <v>2332250</v>
      </c>
      <c r="K222" s="15">
        <v>2332250</v>
      </c>
      <c r="L222" s="15">
        <f t="shared" si="185"/>
        <v>6996750</v>
      </c>
      <c r="M222" s="15">
        <v>2332250</v>
      </c>
      <c r="N222" s="15">
        <v>2332250</v>
      </c>
      <c r="O222" s="15">
        <v>2332250</v>
      </c>
      <c r="P222" s="15">
        <f t="shared" si="186"/>
        <v>6996750</v>
      </c>
      <c r="Q222" s="15">
        <v>2332250</v>
      </c>
      <c r="R222" s="15">
        <v>2332250</v>
      </c>
      <c r="S222" s="61">
        <v>2332250</v>
      </c>
      <c r="T222" s="15">
        <f t="shared" si="187"/>
        <v>6996750</v>
      </c>
      <c r="U222" s="15">
        <f t="shared" si="188"/>
        <v>27987000</v>
      </c>
      <c r="V222" s="70">
        <f t="shared" si="193"/>
        <v>0</v>
      </c>
    </row>
    <row r="223" spans="1:22" x14ac:dyDescent="0.25">
      <c r="A223" s="13">
        <v>7204</v>
      </c>
      <c r="B223" s="14" t="s">
        <v>206</v>
      </c>
      <c r="C223" s="17">
        <v>2865926.97</v>
      </c>
      <c r="E223" s="15">
        <v>238827</v>
      </c>
      <c r="F223" s="15">
        <v>238827</v>
      </c>
      <c r="G223" s="15">
        <v>238827</v>
      </c>
      <c r="H223" s="15">
        <f t="shared" si="184"/>
        <v>716481</v>
      </c>
      <c r="I223" s="15">
        <v>238827</v>
      </c>
      <c r="J223" s="15">
        <v>238827</v>
      </c>
      <c r="K223" s="15">
        <v>238827</v>
      </c>
      <c r="L223" s="15">
        <f t="shared" si="185"/>
        <v>716481</v>
      </c>
      <c r="M223" s="15">
        <v>238827</v>
      </c>
      <c r="N223" s="15">
        <v>238827</v>
      </c>
      <c r="O223" s="15">
        <v>238827</v>
      </c>
      <c r="P223" s="15">
        <f t="shared" si="186"/>
        <v>716481</v>
      </c>
      <c r="Q223" s="15">
        <v>238827</v>
      </c>
      <c r="R223" s="15">
        <v>238827</v>
      </c>
      <c r="S223" s="61">
        <v>238829.97</v>
      </c>
      <c r="T223" s="15">
        <f t="shared" si="187"/>
        <v>716483.97</v>
      </c>
      <c r="U223" s="15">
        <f t="shared" si="188"/>
        <v>2865926.9699999997</v>
      </c>
      <c r="V223" s="70">
        <f t="shared" si="193"/>
        <v>0</v>
      </c>
    </row>
    <row r="224" spans="1:22" ht="28.5" x14ac:dyDescent="0.25">
      <c r="A224" s="13">
        <v>7206</v>
      </c>
      <c r="B224" s="14" t="s">
        <v>207</v>
      </c>
      <c r="C224" s="17">
        <v>8485000</v>
      </c>
      <c r="D224" s="50"/>
      <c r="E224" s="15">
        <v>707083</v>
      </c>
      <c r="F224" s="15">
        <v>707083</v>
      </c>
      <c r="G224" s="15">
        <v>707083</v>
      </c>
      <c r="H224" s="15">
        <f t="shared" si="184"/>
        <v>2121249</v>
      </c>
      <c r="I224" s="15">
        <v>707083</v>
      </c>
      <c r="J224" s="15">
        <v>707083</v>
      </c>
      <c r="K224" s="15">
        <v>707083</v>
      </c>
      <c r="L224" s="15">
        <f t="shared" si="185"/>
        <v>2121249</v>
      </c>
      <c r="M224" s="15">
        <v>707083</v>
      </c>
      <c r="N224" s="15">
        <v>707083</v>
      </c>
      <c r="O224" s="15">
        <v>707083</v>
      </c>
      <c r="P224" s="15">
        <f t="shared" si="186"/>
        <v>2121249</v>
      </c>
      <c r="Q224" s="15">
        <v>707083</v>
      </c>
      <c r="R224" s="15">
        <v>707083</v>
      </c>
      <c r="S224" s="15">
        <v>707087</v>
      </c>
      <c r="T224" s="15">
        <f t="shared" si="187"/>
        <v>2121253</v>
      </c>
      <c r="U224" s="15">
        <f t="shared" si="188"/>
        <v>8485000</v>
      </c>
      <c r="V224" s="70">
        <f t="shared" si="193"/>
        <v>0</v>
      </c>
    </row>
    <row r="225" spans="1:22" x14ac:dyDescent="0.25">
      <c r="A225" s="13">
        <v>7220</v>
      </c>
      <c r="B225" s="14" t="s">
        <v>208</v>
      </c>
      <c r="C225" s="17">
        <v>14168081.65</v>
      </c>
      <c r="D225" s="50"/>
      <c r="E225" s="15">
        <v>1180673</v>
      </c>
      <c r="F225" s="15">
        <v>1180673</v>
      </c>
      <c r="G225" s="15">
        <v>1180673</v>
      </c>
      <c r="H225" s="15">
        <f t="shared" si="184"/>
        <v>3542019</v>
      </c>
      <c r="I225" s="15">
        <v>1180673</v>
      </c>
      <c r="J225" s="15">
        <v>1180673</v>
      </c>
      <c r="K225" s="15">
        <v>1180673</v>
      </c>
      <c r="L225" s="15">
        <f t="shared" si="185"/>
        <v>3542019</v>
      </c>
      <c r="M225" s="15">
        <v>1180673</v>
      </c>
      <c r="N225" s="15">
        <v>1180673</v>
      </c>
      <c r="O225" s="15">
        <v>1180673</v>
      </c>
      <c r="P225" s="15">
        <f t="shared" si="186"/>
        <v>3542019</v>
      </c>
      <c r="Q225" s="15">
        <v>1180673</v>
      </c>
      <c r="R225" s="15">
        <v>1180673</v>
      </c>
      <c r="S225" s="61">
        <v>1180678.6499999999</v>
      </c>
      <c r="T225" s="15">
        <f t="shared" si="187"/>
        <v>3542024.65</v>
      </c>
      <c r="U225" s="15">
        <f t="shared" si="188"/>
        <v>14168081.65</v>
      </c>
      <c r="V225" s="70">
        <f t="shared" si="193"/>
        <v>0</v>
      </c>
    </row>
    <row r="226" spans="1:22" x14ac:dyDescent="0.25">
      <c r="A226" s="13">
        <v>7221</v>
      </c>
      <c r="B226" s="14" t="s">
        <v>209</v>
      </c>
      <c r="C226" s="17">
        <v>12</v>
      </c>
      <c r="D226" s="50"/>
      <c r="E226" s="15">
        <v>1</v>
      </c>
      <c r="F226" s="15">
        <v>1</v>
      </c>
      <c r="G226" s="15">
        <v>1</v>
      </c>
      <c r="H226" s="15">
        <f t="shared" si="184"/>
        <v>3</v>
      </c>
      <c r="I226" s="15">
        <v>1</v>
      </c>
      <c r="J226" s="15">
        <v>1</v>
      </c>
      <c r="K226" s="15">
        <v>1</v>
      </c>
      <c r="L226" s="15">
        <f t="shared" si="185"/>
        <v>3</v>
      </c>
      <c r="M226" s="15">
        <v>1</v>
      </c>
      <c r="N226" s="15">
        <v>1</v>
      </c>
      <c r="O226" s="15">
        <v>1</v>
      </c>
      <c r="P226" s="15">
        <f t="shared" si="186"/>
        <v>3</v>
      </c>
      <c r="Q226" s="15">
        <v>1</v>
      </c>
      <c r="R226" s="15">
        <v>1</v>
      </c>
      <c r="S226" s="61">
        <v>1</v>
      </c>
      <c r="T226" s="15">
        <f t="shared" si="187"/>
        <v>3</v>
      </c>
      <c r="U226" s="15">
        <f t="shared" si="188"/>
        <v>12</v>
      </c>
      <c r="V226" s="70">
        <f t="shared" si="193"/>
        <v>0</v>
      </c>
    </row>
    <row r="227" spans="1:22" x14ac:dyDescent="0.25">
      <c r="A227" s="13">
        <v>7222</v>
      </c>
      <c r="B227" s="14" t="s">
        <v>210</v>
      </c>
      <c r="C227" s="17">
        <v>6598024</v>
      </c>
      <c r="E227" s="15">
        <v>549835</v>
      </c>
      <c r="F227" s="15">
        <v>549835</v>
      </c>
      <c r="G227" s="15">
        <v>549835</v>
      </c>
      <c r="H227" s="15">
        <f t="shared" si="184"/>
        <v>1649505</v>
      </c>
      <c r="I227" s="15">
        <v>549835</v>
      </c>
      <c r="J227" s="15">
        <v>549835</v>
      </c>
      <c r="K227" s="15">
        <v>549835</v>
      </c>
      <c r="L227" s="15">
        <f t="shared" si="185"/>
        <v>1649505</v>
      </c>
      <c r="M227" s="15">
        <v>549835</v>
      </c>
      <c r="N227" s="15">
        <v>549835</v>
      </c>
      <c r="O227" s="15">
        <v>549835</v>
      </c>
      <c r="P227" s="15">
        <f t="shared" si="186"/>
        <v>1649505</v>
      </c>
      <c r="Q227" s="15">
        <v>549835</v>
      </c>
      <c r="R227" s="15">
        <v>549835</v>
      </c>
      <c r="S227" s="61">
        <v>549839</v>
      </c>
      <c r="T227" s="15">
        <f t="shared" si="187"/>
        <v>1649509</v>
      </c>
      <c r="U227" s="15">
        <f t="shared" si="188"/>
        <v>6598024</v>
      </c>
      <c r="V227" s="70">
        <f t="shared" si="193"/>
        <v>0</v>
      </c>
    </row>
    <row r="228" spans="1:22" x14ac:dyDescent="0.25">
      <c r="A228" s="13">
        <v>7223</v>
      </c>
      <c r="B228" s="14" t="s">
        <v>211</v>
      </c>
      <c r="C228" s="17">
        <v>8558596</v>
      </c>
      <c r="E228" s="15">
        <v>713216</v>
      </c>
      <c r="F228" s="15">
        <v>713216</v>
      </c>
      <c r="G228" s="15">
        <v>713216</v>
      </c>
      <c r="H228" s="15">
        <f t="shared" si="184"/>
        <v>2139648</v>
      </c>
      <c r="I228" s="15">
        <v>713216</v>
      </c>
      <c r="J228" s="15">
        <v>713216</v>
      </c>
      <c r="K228" s="15">
        <v>713216</v>
      </c>
      <c r="L228" s="15">
        <f t="shared" si="185"/>
        <v>2139648</v>
      </c>
      <c r="M228" s="15">
        <v>713216</v>
      </c>
      <c r="N228" s="15">
        <v>713216</v>
      </c>
      <c r="O228" s="15">
        <v>713216</v>
      </c>
      <c r="P228" s="15">
        <f t="shared" si="186"/>
        <v>2139648</v>
      </c>
      <c r="Q228" s="15">
        <v>713216</v>
      </c>
      <c r="R228" s="15">
        <v>713216</v>
      </c>
      <c r="S228" s="61">
        <v>713220</v>
      </c>
      <c r="T228" s="15">
        <f t="shared" si="187"/>
        <v>2139652</v>
      </c>
      <c r="U228" s="15">
        <f t="shared" si="188"/>
        <v>8558596</v>
      </c>
      <c r="V228" s="70">
        <f t="shared" si="193"/>
        <v>0</v>
      </c>
    </row>
    <row r="229" spans="1:22" x14ac:dyDescent="0.25">
      <c r="A229" s="13">
        <v>7229</v>
      </c>
      <c r="B229" s="14" t="s">
        <v>212</v>
      </c>
      <c r="C229" s="17">
        <v>1200000</v>
      </c>
      <c r="E229" s="15">
        <v>100000</v>
      </c>
      <c r="F229" s="15">
        <v>100000</v>
      </c>
      <c r="G229" s="15">
        <v>100000</v>
      </c>
      <c r="H229" s="15">
        <f t="shared" si="184"/>
        <v>300000</v>
      </c>
      <c r="I229" s="15">
        <v>100000</v>
      </c>
      <c r="J229" s="15">
        <v>100000</v>
      </c>
      <c r="K229" s="15">
        <v>100000</v>
      </c>
      <c r="L229" s="15">
        <f t="shared" si="185"/>
        <v>300000</v>
      </c>
      <c r="M229" s="15">
        <v>100000</v>
      </c>
      <c r="N229" s="15">
        <v>100000</v>
      </c>
      <c r="O229" s="15">
        <v>100000</v>
      </c>
      <c r="P229" s="15">
        <f t="shared" si="186"/>
        <v>300000</v>
      </c>
      <c r="Q229" s="15">
        <v>100000</v>
      </c>
      <c r="R229" s="15">
        <v>100000</v>
      </c>
      <c r="S229" s="61">
        <v>100000</v>
      </c>
      <c r="T229" s="15">
        <f t="shared" si="187"/>
        <v>300000</v>
      </c>
      <c r="U229" s="15">
        <f t="shared" si="188"/>
        <v>1200000</v>
      </c>
      <c r="V229" s="70">
        <f t="shared" si="193"/>
        <v>0</v>
      </c>
    </row>
    <row r="230" spans="1:22" x14ac:dyDescent="0.25">
      <c r="A230" s="13">
        <v>7230</v>
      </c>
      <c r="B230" s="14" t="s">
        <v>213</v>
      </c>
      <c r="C230" s="17">
        <v>1155000</v>
      </c>
      <c r="E230" s="15">
        <v>96250</v>
      </c>
      <c r="F230" s="15">
        <v>96250</v>
      </c>
      <c r="G230" s="15">
        <v>96250</v>
      </c>
      <c r="H230" s="15">
        <f t="shared" si="184"/>
        <v>288750</v>
      </c>
      <c r="I230" s="15">
        <v>96250</v>
      </c>
      <c r="J230" s="15">
        <v>96250</v>
      </c>
      <c r="K230" s="15">
        <v>96250</v>
      </c>
      <c r="L230" s="15">
        <f t="shared" si="185"/>
        <v>288750</v>
      </c>
      <c r="M230" s="15">
        <v>96250</v>
      </c>
      <c r="N230" s="15">
        <v>96250</v>
      </c>
      <c r="O230" s="15">
        <v>96250</v>
      </c>
      <c r="P230" s="15">
        <f t="shared" si="186"/>
        <v>288750</v>
      </c>
      <c r="Q230" s="15">
        <v>96250</v>
      </c>
      <c r="R230" s="15">
        <v>96250</v>
      </c>
      <c r="S230" s="61">
        <v>96250</v>
      </c>
      <c r="T230" s="15">
        <f t="shared" si="187"/>
        <v>288750</v>
      </c>
      <c r="U230" s="15">
        <f t="shared" si="188"/>
        <v>1155000</v>
      </c>
      <c r="V230" s="70">
        <f t="shared" si="193"/>
        <v>0</v>
      </c>
    </row>
    <row r="231" spans="1:22" x14ac:dyDescent="0.25">
      <c r="A231" s="18">
        <v>8000</v>
      </c>
      <c r="B231" s="19" t="s">
        <v>214</v>
      </c>
      <c r="C231" s="40">
        <f>+C232+C246+C249</f>
        <v>474221402.33999997</v>
      </c>
      <c r="E231" s="40">
        <f t="shared" ref="E231:G231" si="210">+E232+E246+E249</f>
        <v>39892538</v>
      </c>
      <c r="F231" s="40">
        <f t="shared" si="210"/>
        <v>37012466</v>
      </c>
      <c r="G231" s="40">
        <f t="shared" si="210"/>
        <v>43122308</v>
      </c>
      <c r="H231" s="40">
        <f t="shared" si="184"/>
        <v>120027312</v>
      </c>
      <c r="I231" s="40">
        <f t="shared" ref="I231:K231" si="211">+I232+I246+I249</f>
        <v>35978009</v>
      </c>
      <c r="J231" s="40">
        <f t="shared" si="211"/>
        <v>47881095</v>
      </c>
      <c r="K231" s="40">
        <f t="shared" si="211"/>
        <v>33428960</v>
      </c>
      <c r="L231" s="40">
        <f t="shared" si="185"/>
        <v>117288064</v>
      </c>
      <c r="M231" s="40">
        <f t="shared" ref="M231:O231" si="212">+M232+M246+M249</f>
        <v>37319737</v>
      </c>
      <c r="N231" s="40">
        <f t="shared" si="212"/>
        <v>39011646</v>
      </c>
      <c r="O231" s="40">
        <f t="shared" si="212"/>
        <v>53480870</v>
      </c>
      <c r="P231" s="40">
        <f t="shared" si="186"/>
        <v>129812253</v>
      </c>
      <c r="Q231" s="40">
        <f t="shared" ref="Q231:S231" si="213">+Q232+Q246+Q249</f>
        <v>36936151.350000001</v>
      </c>
      <c r="R231" s="40">
        <f t="shared" si="213"/>
        <v>33800979</v>
      </c>
      <c r="S231" s="40">
        <f t="shared" si="213"/>
        <v>36356642.99000001</v>
      </c>
      <c r="T231" s="40">
        <f t="shared" si="187"/>
        <v>107093773.34</v>
      </c>
      <c r="U231" s="40">
        <f t="shared" si="188"/>
        <v>474221402.34000003</v>
      </c>
      <c r="V231" s="70">
        <f t="shared" si="193"/>
        <v>0</v>
      </c>
    </row>
    <row r="232" spans="1:22" x14ac:dyDescent="0.25">
      <c r="A232" s="10">
        <v>8100</v>
      </c>
      <c r="B232" s="11" t="s">
        <v>215</v>
      </c>
      <c r="C232" s="41">
        <f>SUM(C233:C245)</f>
        <v>309167126.14999998</v>
      </c>
      <c r="E232" s="41">
        <f t="shared" ref="E232:G232" si="214">SUM(E233:E245)</f>
        <v>25356330</v>
      </c>
      <c r="F232" s="41">
        <f t="shared" si="214"/>
        <v>22476259</v>
      </c>
      <c r="G232" s="41">
        <f t="shared" si="214"/>
        <v>28586101</v>
      </c>
      <c r="H232" s="41">
        <f t="shared" si="184"/>
        <v>76418690</v>
      </c>
      <c r="I232" s="41">
        <f t="shared" ref="I232:K232" si="215">SUM(I233:I245)</f>
        <v>21441803</v>
      </c>
      <c r="J232" s="41">
        <f t="shared" si="215"/>
        <v>33344890</v>
      </c>
      <c r="K232" s="41">
        <f t="shared" si="215"/>
        <v>18892755</v>
      </c>
      <c r="L232" s="41">
        <f t="shared" si="185"/>
        <v>73679448</v>
      </c>
      <c r="M232" s="41">
        <f t="shared" ref="M232:O232" si="216">SUM(M233:M245)</f>
        <v>22783532</v>
      </c>
      <c r="N232" s="41">
        <f t="shared" si="216"/>
        <v>24475441</v>
      </c>
      <c r="O232" s="41">
        <f t="shared" si="216"/>
        <v>38944665</v>
      </c>
      <c r="P232" s="41">
        <f t="shared" si="186"/>
        <v>86203638</v>
      </c>
      <c r="Q232" s="41">
        <f t="shared" ref="Q232:S232" si="217">SUM(Q233:Q245)</f>
        <v>22399946</v>
      </c>
      <c r="R232" s="41">
        <f t="shared" si="217"/>
        <v>23954870</v>
      </c>
      <c r="S232" s="41">
        <f t="shared" si="217"/>
        <v>26510534.150000006</v>
      </c>
      <c r="T232" s="41">
        <f t="shared" si="187"/>
        <v>72865350.150000006</v>
      </c>
      <c r="U232" s="41">
        <f t="shared" si="188"/>
        <v>309167126.14999998</v>
      </c>
      <c r="V232" s="70">
        <f t="shared" si="193"/>
        <v>0</v>
      </c>
    </row>
    <row r="233" spans="1:22" x14ac:dyDescent="0.25">
      <c r="A233" s="13">
        <v>8101</v>
      </c>
      <c r="B233" s="14" t="s">
        <v>216</v>
      </c>
      <c r="C233" s="17">
        <v>188196582.38</v>
      </c>
      <c r="D233" s="50"/>
      <c r="E233" s="15">
        <v>11412982</v>
      </c>
      <c r="F233" s="15">
        <v>11396382</v>
      </c>
      <c r="G233" s="15">
        <v>19196258</v>
      </c>
      <c r="H233" s="15">
        <f t="shared" si="184"/>
        <v>42005622</v>
      </c>
      <c r="I233" s="15">
        <v>13624592</v>
      </c>
      <c r="J233" s="15">
        <v>19031798</v>
      </c>
      <c r="K233" s="15">
        <v>12863810</v>
      </c>
      <c r="L233" s="15">
        <f t="shared" si="185"/>
        <v>45520200</v>
      </c>
      <c r="M233" s="15">
        <v>15161971</v>
      </c>
      <c r="N233" s="15">
        <v>14560566</v>
      </c>
      <c r="O233" s="15">
        <v>27307820</v>
      </c>
      <c r="P233" s="15">
        <f t="shared" si="186"/>
        <v>57030357</v>
      </c>
      <c r="Q233" s="15">
        <v>13785881</v>
      </c>
      <c r="R233" s="15">
        <v>13303312</v>
      </c>
      <c r="S233" s="62">
        <v>16551210.380000001</v>
      </c>
      <c r="T233" s="15">
        <f t="shared" si="187"/>
        <v>43640403.380000003</v>
      </c>
      <c r="U233" s="15">
        <f t="shared" si="188"/>
        <v>188196582.38</v>
      </c>
      <c r="V233" s="70">
        <f t="shared" si="193"/>
        <v>0</v>
      </c>
    </row>
    <row r="234" spans="1:22" x14ac:dyDescent="0.25">
      <c r="A234" s="13">
        <v>8102</v>
      </c>
      <c r="B234" s="14" t="s">
        <v>217</v>
      </c>
      <c r="C234" s="17">
        <v>25862325.77</v>
      </c>
      <c r="D234" s="50"/>
      <c r="E234" s="15">
        <v>1695356</v>
      </c>
      <c r="F234" s="15">
        <v>1828879</v>
      </c>
      <c r="G234" s="15">
        <v>2879048</v>
      </c>
      <c r="H234" s="15">
        <f t="shared" si="184"/>
        <v>6403283</v>
      </c>
      <c r="I234" s="15">
        <v>1835660</v>
      </c>
      <c r="J234" s="15">
        <v>2812886</v>
      </c>
      <c r="K234" s="15">
        <v>1797891</v>
      </c>
      <c r="L234" s="15">
        <f t="shared" si="185"/>
        <v>6446437</v>
      </c>
      <c r="M234" s="15">
        <v>2003690</v>
      </c>
      <c r="N234" s="15">
        <v>2170833</v>
      </c>
      <c r="O234" s="15">
        <v>2393362</v>
      </c>
      <c r="P234" s="15">
        <f t="shared" si="186"/>
        <v>6567885</v>
      </c>
      <c r="Q234" s="15">
        <v>2022044</v>
      </c>
      <c r="R234" s="15">
        <v>2063141</v>
      </c>
      <c r="S234" s="62">
        <v>2359535.77</v>
      </c>
      <c r="T234" s="15">
        <f t="shared" si="187"/>
        <v>6444720.7699999996</v>
      </c>
      <c r="U234" s="15">
        <f t="shared" si="188"/>
        <v>25862325.77</v>
      </c>
      <c r="V234" s="70">
        <f t="shared" si="193"/>
        <v>0</v>
      </c>
    </row>
    <row r="235" spans="1:22" x14ac:dyDescent="0.25">
      <c r="A235" s="13">
        <v>8103</v>
      </c>
      <c r="B235" s="14" t="s">
        <v>218</v>
      </c>
      <c r="C235" s="17">
        <v>12897989.779999999</v>
      </c>
      <c r="D235" s="50"/>
      <c r="E235" s="15">
        <v>3952895</v>
      </c>
      <c r="F235" s="15">
        <v>2555446</v>
      </c>
      <c r="G235" s="15">
        <v>775308</v>
      </c>
      <c r="H235" s="15">
        <f t="shared" si="184"/>
        <v>7283649</v>
      </c>
      <c r="I235" s="15">
        <v>1531327</v>
      </c>
      <c r="J235" s="15">
        <v>431036</v>
      </c>
      <c r="K235" s="15">
        <v>341502</v>
      </c>
      <c r="L235" s="15">
        <f t="shared" si="185"/>
        <v>2303865</v>
      </c>
      <c r="M235" s="15">
        <v>544718</v>
      </c>
      <c r="N235" s="15">
        <v>477943</v>
      </c>
      <c r="O235" s="15">
        <v>629269</v>
      </c>
      <c r="P235" s="15">
        <f t="shared" si="186"/>
        <v>1651930</v>
      </c>
      <c r="Q235" s="15">
        <v>636187</v>
      </c>
      <c r="R235" s="15">
        <v>491807</v>
      </c>
      <c r="S235" s="62">
        <v>530551.78</v>
      </c>
      <c r="T235" s="15">
        <f t="shared" si="187"/>
        <v>1658545.78</v>
      </c>
      <c r="U235" s="15">
        <f t="shared" si="188"/>
        <v>12897989.779999999</v>
      </c>
      <c r="V235" s="70">
        <f t="shared" si="193"/>
        <v>0</v>
      </c>
    </row>
    <row r="236" spans="1:22" ht="15" hidden="1" customHeight="1" x14ac:dyDescent="0.25">
      <c r="A236" s="13"/>
      <c r="B236" s="14"/>
      <c r="C236" s="17"/>
      <c r="D236" s="50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62"/>
      <c r="T236" s="15"/>
      <c r="U236" s="15">
        <f t="shared" si="188"/>
        <v>0</v>
      </c>
      <c r="V236" s="70"/>
    </row>
    <row r="237" spans="1:22" ht="28.5" x14ac:dyDescent="0.25">
      <c r="A237" s="13">
        <v>8105</v>
      </c>
      <c r="B237" s="14" t="s">
        <v>284</v>
      </c>
      <c r="C237" s="17">
        <v>4105275.5</v>
      </c>
      <c r="D237" s="50"/>
      <c r="E237" s="15">
        <v>348547</v>
      </c>
      <c r="F237" s="15">
        <v>328919</v>
      </c>
      <c r="G237" s="15">
        <v>682386</v>
      </c>
      <c r="H237" s="15">
        <f t="shared" si="184"/>
        <v>1359852</v>
      </c>
      <c r="I237" s="15">
        <v>215069</v>
      </c>
      <c r="J237" s="15">
        <v>202636</v>
      </c>
      <c r="K237" s="15">
        <v>206388</v>
      </c>
      <c r="L237" s="15">
        <f t="shared" si="185"/>
        <v>624093</v>
      </c>
      <c r="M237" s="15">
        <v>167851</v>
      </c>
      <c r="N237" s="15">
        <v>222118</v>
      </c>
      <c r="O237" s="15">
        <v>332060</v>
      </c>
      <c r="P237" s="15">
        <f t="shared" si="186"/>
        <v>722029</v>
      </c>
      <c r="Q237" s="15">
        <v>440099</v>
      </c>
      <c r="R237" s="15">
        <v>591330</v>
      </c>
      <c r="S237" s="62">
        <v>367872.5</v>
      </c>
      <c r="T237" s="15">
        <f t="shared" si="187"/>
        <v>1399301.5</v>
      </c>
      <c r="U237" s="15">
        <f t="shared" si="188"/>
        <v>4105275.5</v>
      </c>
      <c r="V237" s="70">
        <f t="shared" si="193"/>
        <v>0</v>
      </c>
    </row>
    <row r="238" spans="1:22" x14ac:dyDescent="0.25">
      <c r="A238" s="13">
        <v>8106</v>
      </c>
      <c r="B238" s="14" t="s">
        <v>221</v>
      </c>
      <c r="C238" s="17">
        <v>2496463.17</v>
      </c>
      <c r="D238" s="50"/>
      <c r="E238" s="15">
        <v>285833</v>
      </c>
      <c r="F238" s="15">
        <v>328662</v>
      </c>
      <c r="G238" s="15">
        <v>293644</v>
      </c>
      <c r="H238" s="15">
        <f t="shared" si="184"/>
        <v>908139</v>
      </c>
      <c r="I238" s="15">
        <v>190107</v>
      </c>
      <c r="J238" s="15">
        <v>139824</v>
      </c>
      <c r="K238" s="15">
        <v>76544</v>
      </c>
      <c r="L238" s="15">
        <f t="shared" si="185"/>
        <v>406475</v>
      </c>
      <c r="M238" s="15">
        <v>112448</v>
      </c>
      <c r="N238" s="15">
        <v>144051</v>
      </c>
      <c r="O238" s="15">
        <v>200287</v>
      </c>
      <c r="P238" s="15">
        <f t="shared" si="186"/>
        <v>456786</v>
      </c>
      <c r="Q238" s="15">
        <v>222988</v>
      </c>
      <c r="R238" s="15">
        <v>266648</v>
      </c>
      <c r="S238" s="62">
        <v>235427.17</v>
      </c>
      <c r="T238" s="15">
        <f t="shared" si="187"/>
        <v>725063.17</v>
      </c>
      <c r="U238" s="15">
        <f t="shared" si="188"/>
        <v>2496463.17</v>
      </c>
      <c r="V238" s="70">
        <f t="shared" si="193"/>
        <v>0</v>
      </c>
    </row>
    <row r="239" spans="1:22" x14ac:dyDescent="0.25">
      <c r="A239" s="13">
        <v>8107</v>
      </c>
      <c r="B239" s="14" t="s">
        <v>222</v>
      </c>
      <c r="C239" s="17">
        <v>12</v>
      </c>
      <c r="D239" s="50"/>
      <c r="E239" s="15">
        <v>1</v>
      </c>
      <c r="F239" s="15">
        <v>1</v>
      </c>
      <c r="G239" s="15">
        <v>1</v>
      </c>
      <c r="H239" s="15">
        <f t="shared" si="184"/>
        <v>3</v>
      </c>
      <c r="I239" s="15">
        <v>1</v>
      </c>
      <c r="J239" s="15">
        <v>1</v>
      </c>
      <c r="K239" s="15">
        <v>1</v>
      </c>
      <c r="L239" s="15">
        <f t="shared" si="185"/>
        <v>3</v>
      </c>
      <c r="M239" s="15">
        <v>1</v>
      </c>
      <c r="N239" s="15">
        <v>1</v>
      </c>
      <c r="O239" s="15">
        <v>1</v>
      </c>
      <c r="P239" s="15">
        <f t="shared" si="186"/>
        <v>3</v>
      </c>
      <c r="Q239" s="15">
        <v>1</v>
      </c>
      <c r="R239" s="15">
        <v>1</v>
      </c>
      <c r="S239" s="62">
        <v>1</v>
      </c>
      <c r="T239" s="15">
        <f t="shared" si="187"/>
        <v>3</v>
      </c>
      <c r="U239" s="15">
        <f t="shared" si="188"/>
        <v>12</v>
      </c>
      <c r="V239" s="70">
        <f t="shared" si="193"/>
        <v>0</v>
      </c>
    </row>
    <row r="240" spans="1:22" ht="28.5" x14ac:dyDescent="0.25">
      <c r="A240" s="13">
        <v>8108</v>
      </c>
      <c r="B240" s="14" t="s">
        <v>285</v>
      </c>
      <c r="C240" s="17">
        <v>969025.13</v>
      </c>
      <c r="D240" s="50"/>
      <c r="E240" s="15">
        <v>71875</v>
      </c>
      <c r="F240" s="15">
        <v>74714</v>
      </c>
      <c r="G240" s="15">
        <v>74714</v>
      </c>
      <c r="H240" s="15">
        <f t="shared" si="184"/>
        <v>221303</v>
      </c>
      <c r="I240" s="15">
        <v>74714</v>
      </c>
      <c r="J240" s="15">
        <v>74714</v>
      </c>
      <c r="K240" s="15">
        <v>74714</v>
      </c>
      <c r="L240" s="15">
        <f t="shared" si="185"/>
        <v>224142</v>
      </c>
      <c r="M240" s="15">
        <v>74714</v>
      </c>
      <c r="N240" s="15">
        <v>74714</v>
      </c>
      <c r="O240" s="15">
        <v>150013</v>
      </c>
      <c r="P240" s="15">
        <f t="shared" si="186"/>
        <v>299441</v>
      </c>
      <c r="Q240" s="15">
        <v>74714</v>
      </c>
      <c r="R240" s="15">
        <v>74714</v>
      </c>
      <c r="S240" s="51">
        <v>74711.13</v>
      </c>
      <c r="T240" s="15">
        <f t="shared" si="187"/>
        <v>224139.13</v>
      </c>
      <c r="U240" s="15">
        <f t="shared" si="188"/>
        <v>969025.13</v>
      </c>
      <c r="V240" s="70">
        <f t="shared" si="193"/>
        <v>0</v>
      </c>
    </row>
    <row r="241" spans="1:22" x14ac:dyDescent="0.25">
      <c r="A241" s="13">
        <v>8109</v>
      </c>
      <c r="B241" s="14" t="s">
        <v>224</v>
      </c>
      <c r="C241" s="17">
        <v>46438907.479999997</v>
      </c>
      <c r="D241" s="50"/>
      <c r="E241" s="15">
        <v>2721167</v>
      </c>
      <c r="F241" s="15">
        <v>4573612</v>
      </c>
      <c r="G241" s="15">
        <v>2734278</v>
      </c>
      <c r="H241" s="15">
        <f t="shared" si="184"/>
        <v>10029057</v>
      </c>
      <c r="I241" s="15">
        <v>2721195</v>
      </c>
      <c r="J241" s="15">
        <v>7148807</v>
      </c>
      <c r="K241" s="15">
        <v>2801398</v>
      </c>
      <c r="L241" s="15">
        <f t="shared" si="185"/>
        <v>12671400</v>
      </c>
      <c r="M241" s="15">
        <v>2721167</v>
      </c>
      <c r="N241" s="15">
        <v>4680797</v>
      </c>
      <c r="O241" s="15">
        <v>5504819</v>
      </c>
      <c r="P241" s="15">
        <f t="shared" si="186"/>
        <v>12906783</v>
      </c>
      <c r="Q241" s="15">
        <v>2721167</v>
      </c>
      <c r="R241" s="15">
        <v>5338653</v>
      </c>
      <c r="S241" s="62">
        <v>2771847.48</v>
      </c>
      <c r="T241" s="15">
        <f t="shared" si="187"/>
        <v>10831667.48</v>
      </c>
      <c r="U241" s="15">
        <f t="shared" si="188"/>
        <v>46438907.480000004</v>
      </c>
      <c r="V241" s="70">
        <f t="shared" si="193"/>
        <v>0</v>
      </c>
    </row>
    <row r="242" spans="1:22" x14ac:dyDescent="0.25">
      <c r="A242" s="13">
        <v>8110</v>
      </c>
      <c r="B242" s="14" t="s">
        <v>286</v>
      </c>
      <c r="C242" s="17">
        <v>9935618.1799999997</v>
      </c>
      <c r="D242" s="50"/>
      <c r="E242" s="15">
        <v>1693794</v>
      </c>
      <c r="F242" s="15">
        <v>857817</v>
      </c>
      <c r="G242" s="15">
        <v>800000</v>
      </c>
      <c r="H242" s="15">
        <f t="shared" si="184"/>
        <v>3351611</v>
      </c>
      <c r="I242" s="15">
        <v>804158</v>
      </c>
      <c r="J242" s="15">
        <v>813469</v>
      </c>
      <c r="K242" s="15">
        <v>634599</v>
      </c>
      <c r="L242" s="15">
        <f t="shared" si="185"/>
        <v>2252226</v>
      </c>
      <c r="M242" s="15">
        <v>602611</v>
      </c>
      <c r="N242" s="15">
        <v>693525</v>
      </c>
      <c r="O242" s="15">
        <v>897490</v>
      </c>
      <c r="P242" s="15">
        <f t="shared" si="186"/>
        <v>2193626</v>
      </c>
      <c r="Q242" s="15">
        <v>695241</v>
      </c>
      <c r="R242" s="15">
        <v>684703</v>
      </c>
      <c r="S242" s="51">
        <v>758211.18</v>
      </c>
      <c r="T242" s="15">
        <f t="shared" si="187"/>
        <v>2138155.1800000002</v>
      </c>
      <c r="U242" s="15">
        <f t="shared" si="188"/>
        <v>9935618.1799999997</v>
      </c>
      <c r="V242" s="70">
        <f t="shared" si="193"/>
        <v>0</v>
      </c>
    </row>
    <row r="243" spans="1:22" x14ac:dyDescent="0.25">
      <c r="A243" s="13">
        <v>8111</v>
      </c>
      <c r="B243" s="14" t="s">
        <v>226</v>
      </c>
      <c r="C243" s="17">
        <v>1000000</v>
      </c>
      <c r="D243" s="50"/>
      <c r="E243" s="15">
        <v>133853</v>
      </c>
      <c r="F243" s="15">
        <v>118857</v>
      </c>
      <c r="G243" s="15">
        <v>83361</v>
      </c>
      <c r="H243" s="15">
        <f t="shared" si="184"/>
        <v>336071</v>
      </c>
      <c r="I243" s="15">
        <v>122718</v>
      </c>
      <c r="J243" s="15">
        <v>81527</v>
      </c>
      <c r="K243" s="15">
        <v>40044</v>
      </c>
      <c r="L243" s="15">
        <f t="shared" si="185"/>
        <v>244289</v>
      </c>
      <c r="M243" s="15">
        <v>73684</v>
      </c>
      <c r="N243" s="15">
        <v>73599</v>
      </c>
      <c r="O243" s="15">
        <v>93036</v>
      </c>
      <c r="P243" s="15">
        <f t="shared" si="186"/>
        <v>240319</v>
      </c>
      <c r="Q243" s="15">
        <v>104303</v>
      </c>
      <c r="R243" s="15">
        <v>55018</v>
      </c>
      <c r="S243" s="62">
        <v>20000</v>
      </c>
      <c r="T243" s="15">
        <f t="shared" si="187"/>
        <v>179321</v>
      </c>
      <c r="U243" s="15">
        <f t="shared" si="188"/>
        <v>1000000</v>
      </c>
      <c r="V243" s="70">
        <f t="shared" si="193"/>
        <v>0</v>
      </c>
    </row>
    <row r="244" spans="1:22" x14ac:dyDescent="0.25">
      <c r="A244" s="13">
        <v>8112</v>
      </c>
      <c r="B244" s="14" t="s">
        <v>287</v>
      </c>
      <c r="C244" s="17">
        <v>16784599.510000002</v>
      </c>
      <c r="D244" s="50"/>
      <c r="E244" s="15">
        <v>3000000</v>
      </c>
      <c r="F244" s="15">
        <v>372943</v>
      </c>
      <c r="G244" s="15">
        <v>1027076</v>
      </c>
      <c r="H244" s="15">
        <f t="shared" si="184"/>
        <v>4400019</v>
      </c>
      <c r="I244" s="15">
        <v>282235</v>
      </c>
      <c r="J244" s="15">
        <v>2568165</v>
      </c>
      <c r="K244" s="15">
        <v>15837</v>
      </c>
      <c r="L244" s="15">
        <f t="shared" si="185"/>
        <v>2866237</v>
      </c>
      <c r="M244" s="15">
        <v>1280650</v>
      </c>
      <c r="N244" s="15">
        <v>1337267</v>
      </c>
      <c r="O244" s="15">
        <v>1396481</v>
      </c>
      <c r="P244" s="15">
        <f t="shared" si="186"/>
        <v>4014398</v>
      </c>
      <c r="Q244" s="15">
        <v>1657294</v>
      </c>
      <c r="R244" s="15">
        <v>1045516</v>
      </c>
      <c r="S244" s="62">
        <v>2801135.51</v>
      </c>
      <c r="T244" s="15">
        <f t="shared" si="187"/>
        <v>5503945.5099999998</v>
      </c>
      <c r="U244" s="15">
        <f t="shared" si="188"/>
        <v>16784599.509999998</v>
      </c>
      <c r="V244" s="70">
        <f t="shared" si="193"/>
        <v>0</v>
      </c>
    </row>
    <row r="245" spans="1:22" x14ac:dyDescent="0.25">
      <c r="A245" s="13">
        <v>8113</v>
      </c>
      <c r="B245" s="14" t="s">
        <v>288</v>
      </c>
      <c r="C245" s="17">
        <v>480327.25</v>
      </c>
      <c r="D245" s="50"/>
      <c r="E245" s="15">
        <v>40027</v>
      </c>
      <c r="F245" s="15">
        <v>40027</v>
      </c>
      <c r="G245" s="15">
        <v>40027</v>
      </c>
      <c r="H245" s="15">
        <f t="shared" si="184"/>
        <v>120081</v>
      </c>
      <c r="I245" s="15">
        <v>40027</v>
      </c>
      <c r="J245" s="15">
        <v>40027</v>
      </c>
      <c r="K245" s="15">
        <v>40027</v>
      </c>
      <c r="L245" s="15">
        <f t="shared" si="185"/>
        <v>120081</v>
      </c>
      <c r="M245" s="15">
        <v>40027</v>
      </c>
      <c r="N245" s="15">
        <v>40027</v>
      </c>
      <c r="O245" s="15">
        <v>40027</v>
      </c>
      <c r="P245" s="15">
        <f t="shared" si="186"/>
        <v>120081</v>
      </c>
      <c r="Q245" s="15">
        <v>40027</v>
      </c>
      <c r="R245" s="15">
        <v>40027</v>
      </c>
      <c r="S245" s="61">
        <v>40030.25</v>
      </c>
      <c r="T245" s="15">
        <f t="shared" si="187"/>
        <v>120084.25</v>
      </c>
      <c r="U245" s="15">
        <f t="shared" si="188"/>
        <v>480327.25</v>
      </c>
      <c r="V245" s="70">
        <f t="shared" si="193"/>
        <v>0</v>
      </c>
    </row>
    <row r="246" spans="1:22" x14ac:dyDescent="0.25">
      <c r="A246" s="10">
        <v>8200</v>
      </c>
      <c r="B246" s="11" t="s">
        <v>228</v>
      </c>
      <c r="C246" s="41">
        <f>+C247+C248</f>
        <v>162053844.19</v>
      </c>
      <c r="E246" s="41">
        <f t="shared" ref="E246:G246" si="218">+E247+E248</f>
        <v>14286172</v>
      </c>
      <c r="F246" s="41">
        <f t="shared" si="218"/>
        <v>14286171</v>
      </c>
      <c r="G246" s="41">
        <f t="shared" si="218"/>
        <v>14286171</v>
      </c>
      <c r="H246" s="41">
        <f t="shared" si="184"/>
        <v>42858514</v>
      </c>
      <c r="I246" s="41">
        <f t="shared" ref="I246:K246" si="219">+I247+I248</f>
        <v>14286170</v>
      </c>
      <c r="J246" s="41">
        <f t="shared" si="219"/>
        <v>14286169</v>
      </c>
      <c r="K246" s="41">
        <f t="shared" si="219"/>
        <v>14286169</v>
      </c>
      <c r="L246" s="41">
        <f t="shared" si="185"/>
        <v>42858508</v>
      </c>
      <c r="M246" s="41">
        <f t="shared" ref="M246:O246" si="220">+M247+M248</f>
        <v>14286169</v>
      </c>
      <c r="N246" s="41">
        <f t="shared" si="220"/>
        <v>14286169</v>
      </c>
      <c r="O246" s="41">
        <f t="shared" si="220"/>
        <v>14286169</v>
      </c>
      <c r="P246" s="41">
        <f t="shared" si="186"/>
        <v>42858507</v>
      </c>
      <c r="Q246" s="41">
        <f t="shared" ref="Q246:S246" si="221">+Q247+Q248</f>
        <v>14286169.35</v>
      </c>
      <c r="R246" s="41">
        <f t="shared" si="221"/>
        <v>9596073</v>
      </c>
      <c r="S246" s="41">
        <f t="shared" si="221"/>
        <v>9596072.8399999999</v>
      </c>
      <c r="T246" s="41">
        <f t="shared" si="187"/>
        <v>33478315.190000001</v>
      </c>
      <c r="U246" s="41">
        <f t="shared" si="188"/>
        <v>162053844.19</v>
      </c>
      <c r="V246" s="70">
        <f t="shared" si="193"/>
        <v>0</v>
      </c>
    </row>
    <row r="247" spans="1:22" x14ac:dyDescent="0.25">
      <c r="A247" s="13">
        <v>8201</v>
      </c>
      <c r="B247" s="14" t="s">
        <v>229</v>
      </c>
      <c r="C247" s="17">
        <v>115152879.84</v>
      </c>
      <c r="E247" s="15">
        <v>9596075</v>
      </c>
      <c r="F247" s="15">
        <v>9596074</v>
      </c>
      <c r="G247" s="15">
        <v>9596074</v>
      </c>
      <c r="H247" s="15">
        <f t="shared" si="184"/>
        <v>28788223</v>
      </c>
      <c r="I247" s="15">
        <v>9596073</v>
      </c>
      <c r="J247" s="15">
        <v>9596073</v>
      </c>
      <c r="K247" s="15">
        <v>9596073</v>
      </c>
      <c r="L247" s="15">
        <f t="shared" si="185"/>
        <v>28788219</v>
      </c>
      <c r="M247" s="15">
        <v>9596073</v>
      </c>
      <c r="N247" s="15">
        <v>9596073</v>
      </c>
      <c r="O247" s="15">
        <v>9596073</v>
      </c>
      <c r="P247" s="15">
        <f t="shared" si="186"/>
        <v>28788219</v>
      </c>
      <c r="Q247" s="15">
        <v>9596073</v>
      </c>
      <c r="R247" s="15">
        <v>9596073</v>
      </c>
      <c r="S247" s="15">
        <v>9596072.8399999999</v>
      </c>
      <c r="T247" s="15">
        <f t="shared" si="187"/>
        <v>28788218.84</v>
      </c>
      <c r="U247" s="15">
        <f t="shared" si="188"/>
        <v>115152879.84</v>
      </c>
      <c r="V247" s="70">
        <f t="shared" si="193"/>
        <v>0</v>
      </c>
    </row>
    <row r="248" spans="1:22" x14ac:dyDescent="0.25">
      <c r="A248" s="13">
        <v>8202</v>
      </c>
      <c r="B248" s="14" t="s">
        <v>230</v>
      </c>
      <c r="C248" s="17">
        <v>46900964.350000001</v>
      </c>
      <c r="E248" s="15">
        <v>4690097</v>
      </c>
      <c r="F248" s="15">
        <v>4690097</v>
      </c>
      <c r="G248" s="15">
        <v>4690097</v>
      </c>
      <c r="H248" s="15">
        <f t="shared" si="184"/>
        <v>14070291</v>
      </c>
      <c r="I248" s="15">
        <v>4690097</v>
      </c>
      <c r="J248" s="15">
        <v>4690096</v>
      </c>
      <c r="K248" s="15">
        <v>4690096</v>
      </c>
      <c r="L248" s="15">
        <f t="shared" si="185"/>
        <v>14070289</v>
      </c>
      <c r="M248" s="15">
        <v>4690096</v>
      </c>
      <c r="N248" s="15">
        <v>4690096</v>
      </c>
      <c r="O248" s="15">
        <v>4690096</v>
      </c>
      <c r="P248" s="15">
        <f t="shared" si="186"/>
        <v>14070288</v>
      </c>
      <c r="Q248" s="15">
        <v>4690096.3499999996</v>
      </c>
      <c r="R248" s="15">
        <v>0</v>
      </c>
      <c r="S248" s="51">
        <v>0</v>
      </c>
      <c r="T248" s="15">
        <f t="shared" si="187"/>
        <v>4690096.3499999996</v>
      </c>
      <c r="U248" s="15">
        <f t="shared" si="188"/>
        <v>46900964.350000001</v>
      </c>
      <c r="V248" s="70">
        <f t="shared" si="193"/>
        <v>0</v>
      </c>
    </row>
    <row r="249" spans="1:22" ht="30" x14ac:dyDescent="0.25">
      <c r="A249" s="10">
        <v>8300</v>
      </c>
      <c r="B249" s="11" t="s">
        <v>231</v>
      </c>
      <c r="C249" s="41">
        <f>SUM(C250:C287)</f>
        <v>3000432</v>
      </c>
      <c r="E249" s="41">
        <f t="shared" ref="E249:G249" si="222">SUM(E250:E287)</f>
        <v>250036</v>
      </c>
      <c r="F249" s="41">
        <f t="shared" si="222"/>
        <v>250036</v>
      </c>
      <c r="G249" s="41">
        <f t="shared" si="222"/>
        <v>250036</v>
      </c>
      <c r="H249" s="41">
        <f t="shared" si="184"/>
        <v>750108</v>
      </c>
      <c r="I249" s="41">
        <f t="shared" ref="I249:K249" si="223">SUM(I250:I287)</f>
        <v>250036</v>
      </c>
      <c r="J249" s="41">
        <f t="shared" si="223"/>
        <v>250036</v>
      </c>
      <c r="K249" s="41">
        <f t="shared" si="223"/>
        <v>250036</v>
      </c>
      <c r="L249" s="41">
        <f t="shared" si="185"/>
        <v>750108</v>
      </c>
      <c r="M249" s="41">
        <f t="shared" ref="M249:O249" si="224">SUM(M250:M287)</f>
        <v>250036</v>
      </c>
      <c r="N249" s="41">
        <f t="shared" si="224"/>
        <v>250036</v>
      </c>
      <c r="O249" s="41">
        <f t="shared" si="224"/>
        <v>250036</v>
      </c>
      <c r="P249" s="41">
        <f t="shared" si="186"/>
        <v>750108</v>
      </c>
      <c r="Q249" s="41">
        <f t="shared" ref="Q249:S249" si="225">SUM(Q250:Q287)</f>
        <v>250036</v>
      </c>
      <c r="R249" s="41">
        <f t="shared" si="225"/>
        <v>250036</v>
      </c>
      <c r="S249" s="41">
        <f t="shared" si="225"/>
        <v>250036</v>
      </c>
      <c r="T249" s="41">
        <f t="shared" si="187"/>
        <v>750108</v>
      </c>
      <c r="U249" s="41">
        <f t="shared" si="188"/>
        <v>3000432</v>
      </c>
      <c r="V249" s="70">
        <f t="shared" si="193"/>
        <v>0</v>
      </c>
    </row>
    <row r="250" spans="1:22" x14ac:dyDescent="0.25">
      <c r="A250" s="13">
        <v>8301</v>
      </c>
      <c r="B250" s="14" t="s">
        <v>232</v>
      </c>
      <c r="C250" s="17">
        <v>12</v>
      </c>
      <c r="E250" s="15">
        <v>1</v>
      </c>
      <c r="F250" s="15">
        <v>1</v>
      </c>
      <c r="G250" s="15">
        <v>1</v>
      </c>
      <c r="H250" s="15">
        <f t="shared" si="184"/>
        <v>3</v>
      </c>
      <c r="I250" s="15">
        <v>1</v>
      </c>
      <c r="J250" s="15">
        <v>1</v>
      </c>
      <c r="K250" s="15">
        <v>1</v>
      </c>
      <c r="L250" s="15">
        <f t="shared" si="185"/>
        <v>3</v>
      </c>
      <c r="M250" s="15">
        <v>1</v>
      </c>
      <c r="N250" s="15">
        <v>1</v>
      </c>
      <c r="O250" s="15">
        <v>1</v>
      </c>
      <c r="P250" s="15">
        <f t="shared" si="186"/>
        <v>3</v>
      </c>
      <c r="Q250" s="15">
        <v>1</v>
      </c>
      <c r="R250" s="15">
        <v>1</v>
      </c>
      <c r="S250" s="62">
        <v>1</v>
      </c>
      <c r="T250" s="15">
        <f t="shared" si="187"/>
        <v>3</v>
      </c>
      <c r="U250" s="15">
        <f t="shared" si="188"/>
        <v>12</v>
      </c>
      <c r="V250" s="70">
        <f t="shared" si="193"/>
        <v>0</v>
      </c>
    </row>
    <row r="251" spans="1:22" x14ac:dyDescent="0.25">
      <c r="A251" s="13">
        <v>8302</v>
      </c>
      <c r="B251" s="14" t="s">
        <v>233</v>
      </c>
      <c r="C251" s="17">
        <v>12</v>
      </c>
      <c r="E251" s="15">
        <v>1</v>
      </c>
      <c r="F251" s="15">
        <v>1</v>
      </c>
      <c r="G251" s="15">
        <v>1</v>
      </c>
      <c r="H251" s="15">
        <f t="shared" si="184"/>
        <v>3</v>
      </c>
      <c r="I251" s="15">
        <v>1</v>
      </c>
      <c r="J251" s="15">
        <v>1</v>
      </c>
      <c r="K251" s="15">
        <v>1</v>
      </c>
      <c r="L251" s="15">
        <f t="shared" si="185"/>
        <v>3</v>
      </c>
      <c r="M251" s="15">
        <v>1</v>
      </c>
      <c r="N251" s="15">
        <v>1</v>
      </c>
      <c r="O251" s="15">
        <v>1</v>
      </c>
      <c r="P251" s="15">
        <f t="shared" si="186"/>
        <v>3</v>
      </c>
      <c r="Q251" s="15">
        <v>1</v>
      </c>
      <c r="R251" s="15">
        <v>1</v>
      </c>
      <c r="S251" s="62">
        <v>1</v>
      </c>
      <c r="T251" s="15">
        <f t="shared" si="187"/>
        <v>3</v>
      </c>
      <c r="U251" s="15">
        <f t="shared" si="188"/>
        <v>12</v>
      </c>
      <c r="V251" s="70">
        <f t="shared" si="193"/>
        <v>0</v>
      </c>
    </row>
    <row r="252" spans="1:22" x14ac:dyDescent="0.25">
      <c r="A252" s="13">
        <v>8303</v>
      </c>
      <c r="B252" s="14" t="s">
        <v>234</v>
      </c>
      <c r="C252" s="17">
        <v>12</v>
      </c>
      <c r="E252" s="15">
        <v>1</v>
      </c>
      <c r="F252" s="15">
        <v>1</v>
      </c>
      <c r="G252" s="15">
        <v>1</v>
      </c>
      <c r="H252" s="15">
        <f t="shared" si="184"/>
        <v>3</v>
      </c>
      <c r="I252" s="15">
        <v>1</v>
      </c>
      <c r="J252" s="15">
        <v>1</v>
      </c>
      <c r="K252" s="15">
        <v>1</v>
      </c>
      <c r="L252" s="15">
        <f t="shared" si="185"/>
        <v>3</v>
      </c>
      <c r="M252" s="15">
        <v>1</v>
      </c>
      <c r="N252" s="15">
        <v>1</v>
      </c>
      <c r="O252" s="15">
        <v>1</v>
      </c>
      <c r="P252" s="15">
        <f t="shared" si="186"/>
        <v>3</v>
      </c>
      <c r="Q252" s="15">
        <v>1</v>
      </c>
      <c r="R252" s="15">
        <v>1</v>
      </c>
      <c r="S252" s="62">
        <v>1</v>
      </c>
      <c r="T252" s="15">
        <f t="shared" si="187"/>
        <v>3</v>
      </c>
      <c r="U252" s="15">
        <f t="shared" si="188"/>
        <v>12</v>
      </c>
      <c r="V252" s="70">
        <f t="shared" si="193"/>
        <v>0</v>
      </c>
    </row>
    <row r="253" spans="1:22" x14ac:dyDescent="0.25">
      <c r="A253" s="13">
        <v>8304</v>
      </c>
      <c r="B253" s="14" t="s">
        <v>235</v>
      </c>
      <c r="C253" s="17">
        <v>12</v>
      </c>
      <c r="E253" s="15">
        <v>1</v>
      </c>
      <c r="F253" s="15">
        <v>1</v>
      </c>
      <c r="G253" s="15">
        <v>1</v>
      </c>
      <c r="H253" s="15">
        <f t="shared" si="184"/>
        <v>3</v>
      </c>
      <c r="I253" s="15">
        <v>1</v>
      </c>
      <c r="J253" s="15">
        <v>1</v>
      </c>
      <c r="K253" s="15">
        <v>1</v>
      </c>
      <c r="L253" s="15">
        <f t="shared" si="185"/>
        <v>3</v>
      </c>
      <c r="M253" s="15">
        <v>1</v>
      </c>
      <c r="N253" s="15">
        <v>1</v>
      </c>
      <c r="O253" s="15">
        <v>1</v>
      </c>
      <c r="P253" s="15">
        <f t="shared" si="186"/>
        <v>3</v>
      </c>
      <c r="Q253" s="15">
        <v>1</v>
      </c>
      <c r="R253" s="15">
        <v>1</v>
      </c>
      <c r="S253" s="62">
        <v>1</v>
      </c>
      <c r="T253" s="15">
        <f t="shared" si="187"/>
        <v>3</v>
      </c>
      <c r="U253" s="15">
        <f t="shared" si="188"/>
        <v>12</v>
      </c>
      <c r="V253" s="70">
        <f t="shared" si="193"/>
        <v>0</v>
      </c>
    </row>
    <row r="254" spans="1:22" x14ac:dyDescent="0.25">
      <c r="A254" s="13">
        <v>8305</v>
      </c>
      <c r="B254" s="14" t="s">
        <v>236</v>
      </c>
      <c r="C254" s="17">
        <v>12</v>
      </c>
      <c r="E254" s="15">
        <v>1</v>
      </c>
      <c r="F254" s="15">
        <v>1</v>
      </c>
      <c r="G254" s="15">
        <v>1</v>
      </c>
      <c r="H254" s="15">
        <f t="shared" si="184"/>
        <v>3</v>
      </c>
      <c r="I254" s="15">
        <v>1</v>
      </c>
      <c r="J254" s="15">
        <v>1</v>
      </c>
      <c r="K254" s="15">
        <v>1</v>
      </c>
      <c r="L254" s="15">
        <f t="shared" si="185"/>
        <v>3</v>
      </c>
      <c r="M254" s="15">
        <v>1</v>
      </c>
      <c r="N254" s="15">
        <v>1</v>
      </c>
      <c r="O254" s="15">
        <v>1</v>
      </c>
      <c r="P254" s="15">
        <f t="shared" si="186"/>
        <v>3</v>
      </c>
      <c r="Q254" s="15">
        <v>1</v>
      </c>
      <c r="R254" s="15">
        <v>1</v>
      </c>
      <c r="S254" s="62">
        <v>1</v>
      </c>
      <c r="T254" s="15">
        <f t="shared" si="187"/>
        <v>3</v>
      </c>
      <c r="U254" s="15">
        <f t="shared" si="188"/>
        <v>12</v>
      </c>
      <c r="V254" s="70">
        <f t="shared" si="193"/>
        <v>0</v>
      </c>
    </row>
    <row r="255" spans="1:22" ht="28.5" x14ac:dyDescent="0.25">
      <c r="A255" s="13">
        <v>8306</v>
      </c>
      <c r="B255" s="14" t="s">
        <v>237</v>
      </c>
      <c r="C255" s="17">
        <v>12</v>
      </c>
      <c r="E255" s="15">
        <v>1</v>
      </c>
      <c r="F255" s="15">
        <v>1</v>
      </c>
      <c r="G255" s="15">
        <v>1</v>
      </c>
      <c r="H255" s="15">
        <f t="shared" si="184"/>
        <v>3</v>
      </c>
      <c r="I255" s="15">
        <v>1</v>
      </c>
      <c r="J255" s="15">
        <v>1</v>
      </c>
      <c r="K255" s="15">
        <v>1</v>
      </c>
      <c r="L255" s="15">
        <f t="shared" si="185"/>
        <v>3</v>
      </c>
      <c r="M255" s="15">
        <v>1</v>
      </c>
      <c r="N255" s="15">
        <v>1</v>
      </c>
      <c r="O255" s="15">
        <v>1</v>
      </c>
      <c r="P255" s="15">
        <f t="shared" si="186"/>
        <v>3</v>
      </c>
      <c r="Q255" s="15">
        <v>1</v>
      </c>
      <c r="R255" s="15">
        <v>1</v>
      </c>
      <c r="S255" s="62">
        <v>1</v>
      </c>
      <c r="T255" s="15">
        <f t="shared" si="187"/>
        <v>3</v>
      </c>
      <c r="U255" s="15">
        <f t="shared" si="188"/>
        <v>12</v>
      </c>
      <c r="V255" s="70">
        <f t="shared" si="193"/>
        <v>0</v>
      </c>
    </row>
    <row r="256" spans="1:22" ht="15" hidden="1" customHeight="1" x14ac:dyDescent="0.25">
      <c r="A256" s="13"/>
      <c r="B256" s="14"/>
      <c r="C256" s="17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62"/>
      <c r="T256" s="15"/>
      <c r="U256" s="15">
        <f t="shared" si="188"/>
        <v>0</v>
      </c>
      <c r="V256" s="70"/>
    </row>
    <row r="257" spans="1:22" x14ac:dyDescent="0.25">
      <c r="A257" s="13">
        <v>8308</v>
      </c>
      <c r="B257" s="14" t="s">
        <v>239</v>
      </c>
      <c r="C257" s="17">
        <v>12</v>
      </c>
      <c r="E257" s="15">
        <v>1</v>
      </c>
      <c r="F257" s="15">
        <v>1</v>
      </c>
      <c r="G257" s="15">
        <v>1</v>
      </c>
      <c r="H257" s="15">
        <f t="shared" si="184"/>
        <v>3</v>
      </c>
      <c r="I257" s="15">
        <v>1</v>
      </c>
      <c r="J257" s="15">
        <v>1</v>
      </c>
      <c r="K257" s="15">
        <v>1</v>
      </c>
      <c r="L257" s="15">
        <f t="shared" si="185"/>
        <v>3</v>
      </c>
      <c r="M257" s="15">
        <v>1</v>
      </c>
      <c r="N257" s="15">
        <v>1</v>
      </c>
      <c r="O257" s="15">
        <v>1</v>
      </c>
      <c r="P257" s="15">
        <f t="shared" si="186"/>
        <v>3</v>
      </c>
      <c r="Q257" s="15">
        <v>1</v>
      </c>
      <c r="R257" s="15">
        <v>1</v>
      </c>
      <c r="S257" s="62">
        <v>1</v>
      </c>
      <c r="T257" s="15">
        <f t="shared" si="187"/>
        <v>3</v>
      </c>
      <c r="U257" s="15">
        <f t="shared" si="188"/>
        <v>12</v>
      </c>
      <c r="V257" s="70">
        <f t="shared" si="193"/>
        <v>0</v>
      </c>
    </row>
    <row r="258" spans="1:22" x14ac:dyDescent="0.25">
      <c r="A258" s="13">
        <v>8309</v>
      </c>
      <c r="B258" s="14" t="s">
        <v>240</v>
      </c>
      <c r="C258" s="17">
        <v>12</v>
      </c>
      <c r="E258" s="15">
        <v>1</v>
      </c>
      <c r="F258" s="15">
        <v>1</v>
      </c>
      <c r="G258" s="15">
        <v>1</v>
      </c>
      <c r="H258" s="15">
        <f t="shared" si="184"/>
        <v>3</v>
      </c>
      <c r="I258" s="15">
        <v>1</v>
      </c>
      <c r="J258" s="15">
        <v>1</v>
      </c>
      <c r="K258" s="15">
        <v>1</v>
      </c>
      <c r="L258" s="15">
        <f t="shared" si="185"/>
        <v>3</v>
      </c>
      <c r="M258" s="15">
        <v>1</v>
      </c>
      <c r="N258" s="15">
        <v>1</v>
      </c>
      <c r="O258" s="15">
        <v>1</v>
      </c>
      <c r="P258" s="15">
        <f t="shared" si="186"/>
        <v>3</v>
      </c>
      <c r="Q258" s="15">
        <v>1</v>
      </c>
      <c r="R258" s="15">
        <v>1</v>
      </c>
      <c r="S258" s="62">
        <v>1</v>
      </c>
      <c r="T258" s="15">
        <f t="shared" si="187"/>
        <v>3</v>
      </c>
      <c r="U258" s="15">
        <f t="shared" si="188"/>
        <v>12</v>
      </c>
      <c r="V258" s="70">
        <f t="shared" si="193"/>
        <v>0</v>
      </c>
    </row>
    <row r="259" spans="1:22" x14ac:dyDescent="0.25">
      <c r="A259" s="13">
        <v>8310</v>
      </c>
      <c r="B259" s="14" t="s">
        <v>241</v>
      </c>
      <c r="C259" s="17">
        <v>12</v>
      </c>
      <c r="E259" s="15">
        <v>1</v>
      </c>
      <c r="F259" s="15">
        <v>1</v>
      </c>
      <c r="G259" s="15">
        <v>1</v>
      </c>
      <c r="H259" s="15">
        <f t="shared" si="184"/>
        <v>3</v>
      </c>
      <c r="I259" s="15">
        <v>1</v>
      </c>
      <c r="J259" s="15">
        <v>1</v>
      </c>
      <c r="K259" s="15">
        <v>1</v>
      </c>
      <c r="L259" s="15">
        <f t="shared" si="185"/>
        <v>3</v>
      </c>
      <c r="M259" s="15">
        <v>1</v>
      </c>
      <c r="N259" s="15">
        <v>1</v>
      </c>
      <c r="O259" s="15">
        <v>1</v>
      </c>
      <c r="P259" s="15">
        <f t="shared" si="186"/>
        <v>3</v>
      </c>
      <c r="Q259" s="15">
        <v>1</v>
      </c>
      <c r="R259" s="15">
        <v>1</v>
      </c>
      <c r="S259" s="62">
        <v>1</v>
      </c>
      <c r="T259" s="15">
        <f t="shared" si="187"/>
        <v>3</v>
      </c>
      <c r="U259" s="15">
        <f t="shared" si="188"/>
        <v>12</v>
      </c>
      <c r="V259" s="70">
        <f t="shared" si="193"/>
        <v>0</v>
      </c>
    </row>
    <row r="260" spans="1:22" x14ac:dyDescent="0.25">
      <c r="A260" s="13">
        <v>8311</v>
      </c>
      <c r="B260" s="14" t="s">
        <v>242</v>
      </c>
      <c r="C260" s="17">
        <v>12</v>
      </c>
      <c r="E260" s="15">
        <v>1</v>
      </c>
      <c r="F260" s="15">
        <v>1</v>
      </c>
      <c r="G260" s="15">
        <v>1</v>
      </c>
      <c r="H260" s="15">
        <f t="shared" si="184"/>
        <v>3</v>
      </c>
      <c r="I260" s="15">
        <v>1</v>
      </c>
      <c r="J260" s="15">
        <v>1</v>
      </c>
      <c r="K260" s="15">
        <v>1</v>
      </c>
      <c r="L260" s="15">
        <f t="shared" si="185"/>
        <v>3</v>
      </c>
      <c r="M260" s="15">
        <v>1</v>
      </c>
      <c r="N260" s="15">
        <v>1</v>
      </c>
      <c r="O260" s="15">
        <v>1</v>
      </c>
      <c r="P260" s="15">
        <f t="shared" si="186"/>
        <v>3</v>
      </c>
      <c r="Q260" s="15">
        <v>1</v>
      </c>
      <c r="R260" s="15">
        <v>1</v>
      </c>
      <c r="S260" s="62">
        <v>1</v>
      </c>
      <c r="T260" s="15">
        <f t="shared" si="187"/>
        <v>3</v>
      </c>
      <c r="U260" s="15">
        <f t="shared" si="188"/>
        <v>12</v>
      </c>
      <c r="V260" s="70">
        <f t="shared" si="193"/>
        <v>0</v>
      </c>
    </row>
    <row r="261" spans="1:22" x14ac:dyDescent="0.25">
      <c r="A261" s="13">
        <v>8312</v>
      </c>
      <c r="B261" s="14" t="s">
        <v>243</v>
      </c>
      <c r="C261" s="17">
        <v>12</v>
      </c>
      <c r="E261" s="15">
        <v>1</v>
      </c>
      <c r="F261" s="15">
        <v>1</v>
      </c>
      <c r="G261" s="15">
        <v>1</v>
      </c>
      <c r="H261" s="15">
        <f t="shared" si="184"/>
        <v>3</v>
      </c>
      <c r="I261" s="15">
        <v>1</v>
      </c>
      <c r="J261" s="15">
        <v>1</v>
      </c>
      <c r="K261" s="15">
        <v>1</v>
      </c>
      <c r="L261" s="15">
        <f t="shared" si="185"/>
        <v>3</v>
      </c>
      <c r="M261" s="15">
        <v>1</v>
      </c>
      <c r="N261" s="15">
        <v>1</v>
      </c>
      <c r="O261" s="15">
        <v>1</v>
      </c>
      <c r="P261" s="15">
        <f t="shared" si="186"/>
        <v>3</v>
      </c>
      <c r="Q261" s="15">
        <v>1</v>
      </c>
      <c r="R261" s="15">
        <v>1</v>
      </c>
      <c r="S261" s="62">
        <v>1</v>
      </c>
      <c r="T261" s="15">
        <f t="shared" si="187"/>
        <v>3</v>
      </c>
      <c r="U261" s="15">
        <f t="shared" si="188"/>
        <v>12</v>
      </c>
      <c r="V261" s="70">
        <f t="shared" si="193"/>
        <v>0</v>
      </c>
    </row>
    <row r="262" spans="1:22" x14ac:dyDescent="0.25">
      <c r="A262" s="13">
        <v>8313</v>
      </c>
      <c r="B262" s="14" t="s">
        <v>244</v>
      </c>
      <c r="C262" s="17">
        <v>12</v>
      </c>
      <c r="E262" s="15">
        <v>1</v>
      </c>
      <c r="F262" s="15">
        <v>1</v>
      </c>
      <c r="G262" s="15">
        <v>1</v>
      </c>
      <c r="H262" s="15">
        <f t="shared" si="184"/>
        <v>3</v>
      </c>
      <c r="I262" s="15">
        <v>1</v>
      </c>
      <c r="J262" s="15">
        <v>1</v>
      </c>
      <c r="K262" s="15">
        <v>1</v>
      </c>
      <c r="L262" s="15">
        <f t="shared" si="185"/>
        <v>3</v>
      </c>
      <c r="M262" s="15">
        <v>1</v>
      </c>
      <c r="N262" s="15">
        <v>1</v>
      </c>
      <c r="O262" s="15">
        <v>1</v>
      </c>
      <c r="P262" s="15">
        <f t="shared" si="186"/>
        <v>3</v>
      </c>
      <c r="Q262" s="15">
        <v>1</v>
      </c>
      <c r="R262" s="15">
        <v>1</v>
      </c>
      <c r="S262" s="62">
        <v>1</v>
      </c>
      <c r="T262" s="15">
        <f t="shared" si="187"/>
        <v>3</v>
      </c>
      <c r="U262" s="15">
        <f t="shared" si="188"/>
        <v>12</v>
      </c>
      <c r="V262" s="70">
        <f t="shared" si="193"/>
        <v>0</v>
      </c>
    </row>
    <row r="263" spans="1:22" x14ac:dyDescent="0.25">
      <c r="A263" s="13">
        <v>8314</v>
      </c>
      <c r="B263" s="14" t="s">
        <v>245</v>
      </c>
      <c r="C263" s="17">
        <v>12</v>
      </c>
      <c r="E263" s="15">
        <v>1</v>
      </c>
      <c r="F263" s="15">
        <v>1</v>
      </c>
      <c r="G263" s="15">
        <v>1</v>
      </c>
      <c r="H263" s="15">
        <f t="shared" si="184"/>
        <v>3</v>
      </c>
      <c r="I263" s="15">
        <v>1</v>
      </c>
      <c r="J263" s="15">
        <v>1</v>
      </c>
      <c r="K263" s="15">
        <v>1</v>
      </c>
      <c r="L263" s="15">
        <f t="shared" si="185"/>
        <v>3</v>
      </c>
      <c r="M263" s="15">
        <v>1</v>
      </c>
      <c r="N263" s="15">
        <v>1</v>
      </c>
      <c r="O263" s="15">
        <v>1</v>
      </c>
      <c r="P263" s="15">
        <f t="shared" si="186"/>
        <v>3</v>
      </c>
      <c r="Q263" s="15">
        <v>1</v>
      </c>
      <c r="R263" s="15">
        <v>1</v>
      </c>
      <c r="S263" s="62">
        <v>1</v>
      </c>
      <c r="T263" s="15">
        <f t="shared" si="187"/>
        <v>3</v>
      </c>
      <c r="U263" s="15">
        <f t="shared" si="188"/>
        <v>12</v>
      </c>
      <c r="V263" s="70">
        <f t="shared" si="193"/>
        <v>0</v>
      </c>
    </row>
    <row r="264" spans="1:22" x14ac:dyDescent="0.25">
      <c r="A264" s="13">
        <v>8315</v>
      </c>
      <c r="B264" s="14" t="s">
        <v>246</v>
      </c>
      <c r="C264" s="17">
        <v>12</v>
      </c>
      <c r="E264" s="15">
        <v>1</v>
      </c>
      <c r="F264" s="15">
        <v>1</v>
      </c>
      <c r="G264" s="15">
        <v>1</v>
      </c>
      <c r="H264" s="15">
        <f t="shared" ref="H264:H294" si="226">SUM(E264:G264)</f>
        <v>3</v>
      </c>
      <c r="I264" s="15">
        <v>1</v>
      </c>
      <c r="J264" s="15">
        <v>1</v>
      </c>
      <c r="K264" s="15">
        <v>1</v>
      </c>
      <c r="L264" s="15">
        <f t="shared" ref="L264:L294" si="227">SUM(I264:K264)</f>
        <v>3</v>
      </c>
      <c r="M264" s="15">
        <v>1</v>
      </c>
      <c r="N264" s="15">
        <v>1</v>
      </c>
      <c r="O264" s="15">
        <v>1</v>
      </c>
      <c r="P264" s="15">
        <f t="shared" ref="P264:P294" si="228">SUM(M264:O264)</f>
        <v>3</v>
      </c>
      <c r="Q264" s="15">
        <v>1</v>
      </c>
      <c r="R264" s="15">
        <v>1</v>
      </c>
      <c r="S264" s="62">
        <v>1</v>
      </c>
      <c r="T264" s="15">
        <f t="shared" ref="T264:T294" si="229">SUM(Q264:S264)</f>
        <v>3</v>
      </c>
      <c r="U264" s="15">
        <f t="shared" ref="U264:U294" si="230">H264+L264+P264+T264</f>
        <v>12</v>
      </c>
      <c r="V264" s="70">
        <f t="shared" si="193"/>
        <v>0</v>
      </c>
    </row>
    <row r="265" spans="1:22" x14ac:dyDescent="0.25">
      <c r="A265" s="13">
        <v>8316</v>
      </c>
      <c r="B265" s="14" t="s">
        <v>247</v>
      </c>
      <c r="C265" s="17">
        <v>12</v>
      </c>
      <c r="E265" s="15">
        <v>1</v>
      </c>
      <c r="F265" s="15">
        <v>1</v>
      </c>
      <c r="G265" s="15">
        <v>1</v>
      </c>
      <c r="H265" s="15">
        <f t="shared" si="226"/>
        <v>3</v>
      </c>
      <c r="I265" s="15">
        <v>1</v>
      </c>
      <c r="J265" s="15">
        <v>1</v>
      </c>
      <c r="K265" s="15">
        <v>1</v>
      </c>
      <c r="L265" s="15">
        <f t="shared" si="227"/>
        <v>3</v>
      </c>
      <c r="M265" s="15">
        <v>1</v>
      </c>
      <c r="N265" s="15">
        <v>1</v>
      </c>
      <c r="O265" s="15">
        <v>1</v>
      </c>
      <c r="P265" s="15">
        <f t="shared" si="228"/>
        <v>3</v>
      </c>
      <c r="Q265" s="15">
        <v>1</v>
      </c>
      <c r="R265" s="15">
        <v>1</v>
      </c>
      <c r="S265" s="62">
        <v>1</v>
      </c>
      <c r="T265" s="15">
        <f t="shared" si="229"/>
        <v>3</v>
      </c>
      <c r="U265" s="15">
        <f t="shared" si="230"/>
        <v>12</v>
      </c>
      <c r="V265" s="70">
        <f t="shared" si="193"/>
        <v>0</v>
      </c>
    </row>
    <row r="266" spans="1:22" x14ac:dyDescent="0.25">
      <c r="A266" s="13">
        <v>8317</v>
      </c>
      <c r="B266" s="14" t="s">
        <v>248</v>
      </c>
      <c r="C266" s="17">
        <v>12</v>
      </c>
      <c r="E266" s="15">
        <v>1</v>
      </c>
      <c r="F266" s="15">
        <v>1</v>
      </c>
      <c r="G266" s="15">
        <v>1</v>
      </c>
      <c r="H266" s="15">
        <f t="shared" si="226"/>
        <v>3</v>
      </c>
      <c r="I266" s="15">
        <v>1</v>
      </c>
      <c r="J266" s="15">
        <v>1</v>
      </c>
      <c r="K266" s="15">
        <v>1</v>
      </c>
      <c r="L266" s="15">
        <f t="shared" si="227"/>
        <v>3</v>
      </c>
      <c r="M266" s="15">
        <v>1</v>
      </c>
      <c r="N266" s="15">
        <v>1</v>
      </c>
      <c r="O266" s="15">
        <v>1</v>
      </c>
      <c r="P266" s="15">
        <f t="shared" si="228"/>
        <v>3</v>
      </c>
      <c r="Q266" s="15">
        <v>1</v>
      </c>
      <c r="R266" s="15">
        <v>1</v>
      </c>
      <c r="S266" s="62">
        <v>1</v>
      </c>
      <c r="T266" s="15">
        <f t="shared" si="229"/>
        <v>3</v>
      </c>
      <c r="U266" s="15">
        <f t="shared" si="230"/>
        <v>12</v>
      </c>
      <c r="V266" s="70">
        <f t="shared" ref="V266:V294" si="231">U266-C266</f>
        <v>0</v>
      </c>
    </row>
    <row r="267" spans="1:22" x14ac:dyDescent="0.25">
      <c r="A267" s="13">
        <v>8318</v>
      </c>
      <c r="B267" s="14" t="s">
        <v>249</v>
      </c>
      <c r="C267" s="17">
        <v>12</v>
      </c>
      <c r="E267" s="15">
        <v>1</v>
      </c>
      <c r="F267" s="15">
        <v>1</v>
      </c>
      <c r="G267" s="15">
        <v>1</v>
      </c>
      <c r="H267" s="15">
        <f t="shared" si="226"/>
        <v>3</v>
      </c>
      <c r="I267" s="15">
        <v>1</v>
      </c>
      <c r="J267" s="15">
        <v>1</v>
      </c>
      <c r="K267" s="15">
        <v>1</v>
      </c>
      <c r="L267" s="15">
        <f t="shared" si="227"/>
        <v>3</v>
      </c>
      <c r="M267" s="15">
        <v>1</v>
      </c>
      <c r="N267" s="15">
        <v>1</v>
      </c>
      <c r="O267" s="15">
        <v>1</v>
      </c>
      <c r="P267" s="15">
        <f t="shared" si="228"/>
        <v>3</v>
      </c>
      <c r="Q267" s="15">
        <v>1</v>
      </c>
      <c r="R267" s="15">
        <v>1</v>
      </c>
      <c r="S267" s="62">
        <v>1</v>
      </c>
      <c r="T267" s="15">
        <f t="shared" si="229"/>
        <v>3</v>
      </c>
      <c r="U267" s="15">
        <f t="shared" si="230"/>
        <v>12</v>
      </c>
      <c r="V267" s="70">
        <f t="shared" si="231"/>
        <v>0</v>
      </c>
    </row>
    <row r="268" spans="1:22" x14ac:dyDescent="0.25">
      <c r="A268" s="13">
        <v>8319</v>
      </c>
      <c r="B268" s="14" t="s">
        <v>250</v>
      </c>
      <c r="C268" s="17">
        <v>12</v>
      </c>
      <c r="E268" s="15">
        <v>1</v>
      </c>
      <c r="F268" s="15">
        <v>1</v>
      </c>
      <c r="G268" s="15">
        <v>1</v>
      </c>
      <c r="H268" s="15">
        <f t="shared" si="226"/>
        <v>3</v>
      </c>
      <c r="I268" s="15">
        <v>1</v>
      </c>
      <c r="J268" s="15">
        <v>1</v>
      </c>
      <c r="K268" s="15">
        <v>1</v>
      </c>
      <c r="L268" s="15">
        <f t="shared" si="227"/>
        <v>3</v>
      </c>
      <c r="M268" s="15">
        <v>1</v>
      </c>
      <c r="N268" s="15">
        <v>1</v>
      </c>
      <c r="O268" s="15">
        <v>1</v>
      </c>
      <c r="P268" s="15">
        <f t="shared" si="228"/>
        <v>3</v>
      </c>
      <c r="Q268" s="15">
        <v>1</v>
      </c>
      <c r="R268" s="15">
        <v>1</v>
      </c>
      <c r="S268" s="62">
        <v>1</v>
      </c>
      <c r="T268" s="15">
        <f t="shared" si="229"/>
        <v>3</v>
      </c>
      <c r="U268" s="15">
        <f t="shared" si="230"/>
        <v>12</v>
      </c>
      <c r="V268" s="70">
        <f t="shared" si="231"/>
        <v>0</v>
      </c>
    </row>
    <row r="269" spans="1:22" ht="42.75" x14ac:dyDescent="0.25">
      <c r="A269" s="13">
        <v>8320</v>
      </c>
      <c r="B269" s="14" t="s">
        <v>289</v>
      </c>
      <c r="C269" s="17">
        <v>12</v>
      </c>
      <c r="E269" s="15">
        <v>1</v>
      </c>
      <c r="F269" s="15">
        <v>1</v>
      </c>
      <c r="G269" s="15">
        <v>1</v>
      </c>
      <c r="H269" s="15">
        <f t="shared" si="226"/>
        <v>3</v>
      </c>
      <c r="I269" s="15">
        <v>1</v>
      </c>
      <c r="J269" s="15">
        <v>1</v>
      </c>
      <c r="K269" s="15">
        <v>1</v>
      </c>
      <c r="L269" s="15">
        <f t="shared" si="227"/>
        <v>3</v>
      </c>
      <c r="M269" s="15">
        <v>1</v>
      </c>
      <c r="N269" s="15">
        <v>1</v>
      </c>
      <c r="O269" s="15">
        <v>1</v>
      </c>
      <c r="P269" s="15">
        <f t="shared" si="228"/>
        <v>3</v>
      </c>
      <c r="Q269" s="15">
        <v>1</v>
      </c>
      <c r="R269" s="15">
        <v>1</v>
      </c>
      <c r="S269" s="62">
        <v>1</v>
      </c>
      <c r="T269" s="15">
        <f t="shared" si="229"/>
        <v>3</v>
      </c>
      <c r="U269" s="15">
        <f t="shared" si="230"/>
        <v>12</v>
      </c>
      <c r="V269" s="70">
        <f t="shared" si="231"/>
        <v>0</v>
      </c>
    </row>
    <row r="270" spans="1:22" ht="28.5" x14ac:dyDescent="0.25">
      <c r="A270" s="13">
        <v>8322</v>
      </c>
      <c r="B270" s="14" t="s">
        <v>251</v>
      </c>
      <c r="C270" s="17">
        <v>12</v>
      </c>
      <c r="E270" s="15">
        <v>1</v>
      </c>
      <c r="F270" s="15">
        <v>1</v>
      </c>
      <c r="G270" s="15">
        <v>1</v>
      </c>
      <c r="H270" s="15">
        <f t="shared" si="226"/>
        <v>3</v>
      </c>
      <c r="I270" s="15">
        <v>1</v>
      </c>
      <c r="J270" s="15">
        <v>1</v>
      </c>
      <c r="K270" s="15">
        <v>1</v>
      </c>
      <c r="L270" s="15">
        <f t="shared" si="227"/>
        <v>3</v>
      </c>
      <c r="M270" s="15">
        <v>1</v>
      </c>
      <c r="N270" s="15">
        <v>1</v>
      </c>
      <c r="O270" s="15">
        <v>1</v>
      </c>
      <c r="P270" s="15">
        <f t="shared" si="228"/>
        <v>3</v>
      </c>
      <c r="Q270" s="15">
        <v>1</v>
      </c>
      <c r="R270" s="15">
        <v>1</v>
      </c>
      <c r="S270" s="62">
        <v>1</v>
      </c>
      <c r="T270" s="15">
        <f t="shared" si="229"/>
        <v>3</v>
      </c>
      <c r="U270" s="15">
        <f t="shared" si="230"/>
        <v>12</v>
      </c>
      <c r="V270" s="70">
        <f t="shared" si="231"/>
        <v>0</v>
      </c>
    </row>
    <row r="271" spans="1:22" x14ac:dyDescent="0.25">
      <c r="A271" s="58">
        <v>8328</v>
      </c>
      <c r="B271" s="47" t="s">
        <v>290</v>
      </c>
      <c r="C271" s="17">
        <v>12</v>
      </c>
      <c r="E271" s="15">
        <v>1</v>
      </c>
      <c r="F271" s="15">
        <v>1</v>
      </c>
      <c r="G271" s="15">
        <v>1</v>
      </c>
      <c r="H271" s="15">
        <f t="shared" si="226"/>
        <v>3</v>
      </c>
      <c r="I271" s="15">
        <v>1</v>
      </c>
      <c r="J271" s="15">
        <v>1</v>
      </c>
      <c r="K271" s="15">
        <v>1</v>
      </c>
      <c r="L271" s="15">
        <f t="shared" si="227"/>
        <v>3</v>
      </c>
      <c r="M271" s="15">
        <v>1</v>
      </c>
      <c r="N271" s="15">
        <v>1</v>
      </c>
      <c r="O271" s="15">
        <v>1</v>
      </c>
      <c r="P271" s="15">
        <f t="shared" si="228"/>
        <v>3</v>
      </c>
      <c r="Q271" s="15">
        <v>1</v>
      </c>
      <c r="R271" s="15">
        <v>1</v>
      </c>
      <c r="S271" s="62">
        <v>1</v>
      </c>
      <c r="T271" s="15">
        <f t="shared" si="229"/>
        <v>3</v>
      </c>
      <c r="U271" s="15">
        <f t="shared" si="230"/>
        <v>12</v>
      </c>
      <c r="V271" s="70">
        <f t="shared" si="231"/>
        <v>0</v>
      </c>
    </row>
    <row r="272" spans="1:22" x14ac:dyDescent="0.25">
      <c r="A272" s="58">
        <v>8329</v>
      </c>
      <c r="B272" s="47" t="s">
        <v>291</v>
      </c>
      <c r="C272" s="17">
        <v>12</v>
      </c>
      <c r="E272" s="15">
        <v>1</v>
      </c>
      <c r="F272" s="15">
        <v>1</v>
      </c>
      <c r="G272" s="15">
        <v>1</v>
      </c>
      <c r="H272" s="15">
        <f t="shared" si="226"/>
        <v>3</v>
      </c>
      <c r="I272" s="15">
        <v>1</v>
      </c>
      <c r="J272" s="15">
        <v>1</v>
      </c>
      <c r="K272" s="15">
        <v>1</v>
      </c>
      <c r="L272" s="15">
        <f t="shared" si="227"/>
        <v>3</v>
      </c>
      <c r="M272" s="15">
        <v>1</v>
      </c>
      <c r="N272" s="15">
        <v>1</v>
      </c>
      <c r="O272" s="15">
        <v>1</v>
      </c>
      <c r="P272" s="15">
        <f t="shared" si="228"/>
        <v>3</v>
      </c>
      <c r="Q272" s="15">
        <v>1</v>
      </c>
      <c r="R272" s="15">
        <v>1</v>
      </c>
      <c r="S272" s="62">
        <v>1</v>
      </c>
      <c r="T272" s="15">
        <f t="shared" si="229"/>
        <v>3</v>
      </c>
      <c r="U272" s="15">
        <f t="shared" si="230"/>
        <v>12</v>
      </c>
      <c r="V272" s="70">
        <f t="shared" si="231"/>
        <v>0</v>
      </c>
    </row>
    <row r="273" spans="1:22" x14ac:dyDescent="0.25">
      <c r="A273" s="58">
        <v>8330</v>
      </c>
      <c r="B273" s="47" t="s">
        <v>252</v>
      </c>
      <c r="C273" s="17">
        <v>12</v>
      </c>
      <c r="E273" s="15">
        <v>1</v>
      </c>
      <c r="F273" s="15">
        <v>1</v>
      </c>
      <c r="G273" s="15">
        <v>1</v>
      </c>
      <c r="H273" s="15">
        <f t="shared" si="226"/>
        <v>3</v>
      </c>
      <c r="I273" s="15">
        <v>1</v>
      </c>
      <c r="J273" s="15">
        <v>1</v>
      </c>
      <c r="K273" s="15">
        <v>1</v>
      </c>
      <c r="L273" s="15">
        <f t="shared" si="227"/>
        <v>3</v>
      </c>
      <c r="M273" s="15">
        <v>1</v>
      </c>
      <c r="N273" s="15">
        <v>1</v>
      </c>
      <c r="O273" s="15">
        <v>1</v>
      </c>
      <c r="P273" s="15">
        <f t="shared" si="228"/>
        <v>3</v>
      </c>
      <c r="Q273" s="15">
        <v>1</v>
      </c>
      <c r="R273" s="15">
        <v>1</v>
      </c>
      <c r="S273" s="62">
        <v>1</v>
      </c>
      <c r="T273" s="15">
        <f t="shared" si="229"/>
        <v>3</v>
      </c>
      <c r="U273" s="15">
        <f t="shared" si="230"/>
        <v>12</v>
      </c>
      <c r="V273" s="70">
        <f t="shared" si="231"/>
        <v>0</v>
      </c>
    </row>
    <row r="274" spans="1:22" x14ac:dyDescent="0.25">
      <c r="A274" s="13">
        <v>8331</v>
      </c>
      <c r="B274" s="14" t="s">
        <v>292</v>
      </c>
      <c r="C274" s="17">
        <v>12</v>
      </c>
      <c r="E274" s="15">
        <v>1</v>
      </c>
      <c r="F274" s="15">
        <v>1</v>
      </c>
      <c r="G274" s="15">
        <v>1</v>
      </c>
      <c r="H274" s="15">
        <f t="shared" si="226"/>
        <v>3</v>
      </c>
      <c r="I274" s="15">
        <v>1</v>
      </c>
      <c r="J274" s="15">
        <v>1</v>
      </c>
      <c r="K274" s="15">
        <v>1</v>
      </c>
      <c r="L274" s="15">
        <f t="shared" si="227"/>
        <v>3</v>
      </c>
      <c r="M274" s="15">
        <v>1</v>
      </c>
      <c r="N274" s="15">
        <v>1</v>
      </c>
      <c r="O274" s="15">
        <v>1</v>
      </c>
      <c r="P274" s="15">
        <f t="shared" si="228"/>
        <v>3</v>
      </c>
      <c r="Q274" s="15">
        <v>1</v>
      </c>
      <c r="R274" s="15">
        <v>1</v>
      </c>
      <c r="S274" s="62">
        <v>1</v>
      </c>
      <c r="T274" s="15">
        <f t="shared" si="229"/>
        <v>3</v>
      </c>
      <c r="U274" s="15">
        <f t="shared" si="230"/>
        <v>12</v>
      </c>
      <c r="V274" s="70">
        <f t="shared" si="231"/>
        <v>0</v>
      </c>
    </row>
    <row r="275" spans="1:22" x14ac:dyDescent="0.25">
      <c r="A275" s="13">
        <v>8332</v>
      </c>
      <c r="B275" s="14" t="s">
        <v>293</v>
      </c>
      <c r="C275" s="17">
        <v>12</v>
      </c>
      <c r="E275" s="15">
        <v>1</v>
      </c>
      <c r="F275" s="15">
        <v>1</v>
      </c>
      <c r="G275" s="15">
        <v>1</v>
      </c>
      <c r="H275" s="15">
        <f t="shared" si="226"/>
        <v>3</v>
      </c>
      <c r="I275" s="15">
        <v>1</v>
      </c>
      <c r="J275" s="15">
        <v>1</v>
      </c>
      <c r="K275" s="15">
        <v>1</v>
      </c>
      <c r="L275" s="15">
        <f t="shared" si="227"/>
        <v>3</v>
      </c>
      <c r="M275" s="15">
        <v>1</v>
      </c>
      <c r="N275" s="15">
        <v>1</v>
      </c>
      <c r="O275" s="15">
        <v>1</v>
      </c>
      <c r="P275" s="15">
        <f t="shared" si="228"/>
        <v>3</v>
      </c>
      <c r="Q275" s="15">
        <v>1</v>
      </c>
      <c r="R275" s="15">
        <v>1</v>
      </c>
      <c r="S275" s="62">
        <v>1</v>
      </c>
      <c r="T275" s="15">
        <f t="shared" si="229"/>
        <v>3</v>
      </c>
      <c r="U275" s="15">
        <f t="shared" si="230"/>
        <v>12</v>
      </c>
      <c r="V275" s="70">
        <f t="shared" si="231"/>
        <v>0</v>
      </c>
    </row>
    <row r="276" spans="1:22" x14ac:dyDescent="0.25">
      <c r="A276" s="13">
        <v>8334</v>
      </c>
      <c r="B276" s="14" t="s">
        <v>294</v>
      </c>
      <c r="C276" s="17">
        <v>12</v>
      </c>
      <c r="E276" s="15">
        <v>1</v>
      </c>
      <c r="F276" s="15">
        <v>1</v>
      </c>
      <c r="G276" s="15">
        <v>1</v>
      </c>
      <c r="H276" s="15">
        <f t="shared" si="226"/>
        <v>3</v>
      </c>
      <c r="I276" s="15">
        <v>1</v>
      </c>
      <c r="J276" s="15">
        <v>1</v>
      </c>
      <c r="K276" s="15">
        <v>1</v>
      </c>
      <c r="L276" s="15">
        <f t="shared" si="227"/>
        <v>3</v>
      </c>
      <c r="M276" s="15">
        <v>1</v>
      </c>
      <c r="N276" s="15">
        <v>1</v>
      </c>
      <c r="O276" s="15">
        <v>1</v>
      </c>
      <c r="P276" s="15">
        <f t="shared" si="228"/>
        <v>3</v>
      </c>
      <c r="Q276" s="15">
        <v>1</v>
      </c>
      <c r="R276" s="15">
        <v>1</v>
      </c>
      <c r="S276" s="62">
        <v>1</v>
      </c>
      <c r="T276" s="15">
        <f t="shared" si="229"/>
        <v>3</v>
      </c>
      <c r="U276" s="15">
        <f t="shared" si="230"/>
        <v>12</v>
      </c>
      <c r="V276" s="70">
        <f t="shared" si="231"/>
        <v>0</v>
      </c>
    </row>
    <row r="277" spans="1:22" x14ac:dyDescent="0.25">
      <c r="A277" s="13">
        <v>8336</v>
      </c>
      <c r="B277" s="14" t="s">
        <v>295</v>
      </c>
      <c r="C277" s="17">
        <v>12</v>
      </c>
      <c r="E277" s="15">
        <v>1</v>
      </c>
      <c r="F277" s="15">
        <v>1</v>
      </c>
      <c r="G277" s="15">
        <v>1</v>
      </c>
      <c r="H277" s="15">
        <f t="shared" si="226"/>
        <v>3</v>
      </c>
      <c r="I277" s="15">
        <v>1</v>
      </c>
      <c r="J277" s="15">
        <v>1</v>
      </c>
      <c r="K277" s="15">
        <v>1</v>
      </c>
      <c r="L277" s="15">
        <f t="shared" si="227"/>
        <v>3</v>
      </c>
      <c r="M277" s="15">
        <v>1</v>
      </c>
      <c r="N277" s="15">
        <v>1</v>
      </c>
      <c r="O277" s="15">
        <v>1</v>
      </c>
      <c r="P277" s="15">
        <f t="shared" si="228"/>
        <v>3</v>
      </c>
      <c r="Q277" s="15">
        <v>1</v>
      </c>
      <c r="R277" s="15">
        <v>1</v>
      </c>
      <c r="S277" s="62">
        <v>1</v>
      </c>
      <c r="T277" s="15">
        <f t="shared" si="229"/>
        <v>3</v>
      </c>
      <c r="U277" s="15">
        <f t="shared" si="230"/>
        <v>12</v>
      </c>
      <c r="V277" s="70">
        <f t="shared" si="231"/>
        <v>0</v>
      </c>
    </row>
    <row r="278" spans="1:22" ht="28.5" x14ac:dyDescent="0.25">
      <c r="A278" s="13">
        <v>8337</v>
      </c>
      <c r="B278" s="14" t="s">
        <v>296</v>
      </c>
      <c r="C278" s="17">
        <v>12</v>
      </c>
      <c r="E278" s="15">
        <v>1</v>
      </c>
      <c r="F278" s="15">
        <v>1</v>
      </c>
      <c r="G278" s="15">
        <v>1</v>
      </c>
      <c r="H278" s="15">
        <f t="shared" si="226"/>
        <v>3</v>
      </c>
      <c r="I278" s="15">
        <v>1</v>
      </c>
      <c r="J278" s="15">
        <v>1</v>
      </c>
      <c r="K278" s="15">
        <v>1</v>
      </c>
      <c r="L278" s="15">
        <f t="shared" si="227"/>
        <v>3</v>
      </c>
      <c r="M278" s="15">
        <v>1</v>
      </c>
      <c r="N278" s="15">
        <v>1</v>
      </c>
      <c r="O278" s="15">
        <v>1</v>
      </c>
      <c r="P278" s="15">
        <f t="shared" si="228"/>
        <v>3</v>
      </c>
      <c r="Q278" s="15">
        <v>1</v>
      </c>
      <c r="R278" s="15">
        <v>1</v>
      </c>
      <c r="S278" s="62">
        <v>1</v>
      </c>
      <c r="T278" s="15">
        <f t="shared" si="229"/>
        <v>3</v>
      </c>
      <c r="U278" s="15">
        <f t="shared" si="230"/>
        <v>12</v>
      </c>
      <c r="V278" s="70">
        <f t="shared" si="231"/>
        <v>0</v>
      </c>
    </row>
    <row r="279" spans="1:22" x14ac:dyDescent="0.25">
      <c r="A279" s="13">
        <v>8338</v>
      </c>
      <c r="B279" s="14" t="s">
        <v>253</v>
      </c>
      <c r="C279" s="17">
        <v>12</v>
      </c>
      <c r="E279" s="15">
        <v>1</v>
      </c>
      <c r="F279" s="15">
        <v>1</v>
      </c>
      <c r="G279" s="15">
        <v>1</v>
      </c>
      <c r="H279" s="15">
        <f t="shared" si="226"/>
        <v>3</v>
      </c>
      <c r="I279" s="15">
        <v>1</v>
      </c>
      <c r="J279" s="15">
        <v>1</v>
      </c>
      <c r="K279" s="15">
        <v>1</v>
      </c>
      <c r="L279" s="15">
        <f t="shared" si="227"/>
        <v>3</v>
      </c>
      <c r="M279" s="15">
        <v>1</v>
      </c>
      <c r="N279" s="15">
        <v>1</v>
      </c>
      <c r="O279" s="15">
        <v>1</v>
      </c>
      <c r="P279" s="15">
        <f t="shared" si="228"/>
        <v>3</v>
      </c>
      <c r="Q279" s="15">
        <v>1</v>
      </c>
      <c r="R279" s="15">
        <v>1</v>
      </c>
      <c r="S279" s="62">
        <v>1</v>
      </c>
      <c r="T279" s="15">
        <f t="shared" si="229"/>
        <v>3</v>
      </c>
      <c r="U279" s="15">
        <f t="shared" si="230"/>
        <v>12</v>
      </c>
      <c r="V279" s="70">
        <f t="shared" si="231"/>
        <v>0</v>
      </c>
    </row>
    <row r="280" spans="1:22" x14ac:dyDescent="0.25">
      <c r="A280" s="13">
        <v>8339</v>
      </c>
      <c r="B280" s="14" t="s">
        <v>297</v>
      </c>
      <c r="C280" s="17">
        <v>12</v>
      </c>
      <c r="E280" s="15">
        <v>1</v>
      </c>
      <c r="F280" s="15">
        <v>1</v>
      </c>
      <c r="G280" s="15">
        <v>1</v>
      </c>
      <c r="H280" s="15">
        <f t="shared" si="226"/>
        <v>3</v>
      </c>
      <c r="I280" s="15">
        <v>1</v>
      </c>
      <c r="J280" s="15">
        <v>1</v>
      </c>
      <c r="K280" s="15">
        <v>1</v>
      </c>
      <c r="L280" s="15">
        <f t="shared" si="227"/>
        <v>3</v>
      </c>
      <c r="M280" s="15">
        <v>1</v>
      </c>
      <c r="N280" s="15">
        <v>1</v>
      </c>
      <c r="O280" s="15">
        <v>1</v>
      </c>
      <c r="P280" s="15">
        <f t="shared" si="228"/>
        <v>3</v>
      </c>
      <c r="Q280" s="15">
        <v>1</v>
      </c>
      <c r="R280" s="15">
        <v>1</v>
      </c>
      <c r="S280" s="62">
        <v>1</v>
      </c>
      <c r="T280" s="15">
        <f t="shared" si="229"/>
        <v>3</v>
      </c>
      <c r="U280" s="15">
        <f t="shared" si="230"/>
        <v>12</v>
      </c>
      <c r="V280" s="70">
        <f t="shared" si="231"/>
        <v>0</v>
      </c>
    </row>
    <row r="281" spans="1:22" x14ac:dyDescent="0.25">
      <c r="A281" s="13">
        <v>8349</v>
      </c>
      <c r="B281" s="14" t="s">
        <v>227</v>
      </c>
      <c r="C281" s="17">
        <v>12</v>
      </c>
      <c r="E281" s="15">
        <v>1</v>
      </c>
      <c r="F281" s="15">
        <v>1</v>
      </c>
      <c r="G281" s="15">
        <v>1</v>
      </c>
      <c r="H281" s="15">
        <f t="shared" si="226"/>
        <v>3</v>
      </c>
      <c r="I281" s="15">
        <v>1</v>
      </c>
      <c r="J281" s="15">
        <v>1</v>
      </c>
      <c r="K281" s="15">
        <v>1</v>
      </c>
      <c r="L281" s="15">
        <f t="shared" si="227"/>
        <v>3</v>
      </c>
      <c r="M281" s="15">
        <v>1</v>
      </c>
      <c r="N281" s="15">
        <v>1</v>
      </c>
      <c r="O281" s="15">
        <v>1</v>
      </c>
      <c r="P281" s="15">
        <f t="shared" si="228"/>
        <v>3</v>
      </c>
      <c r="Q281" s="15">
        <v>1</v>
      </c>
      <c r="R281" s="15">
        <v>1</v>
      </c>
      <c r="S281" s="62">
        <v>1</v>
      </c>
      <c r="T281" s="15">
        <f t="shared" si="229"/>
        <v>3</v>
      </c>
      <c r="U281" s="15">
        <f t="shared" si="230"/>
        <v>12</v>
      </c>
      <c r="V281" s="70">
        <f t="shared" si="231"/>
        <v>0</v>
      </c>
    </row>
    <row r="282" spans="1:22" x14ac:dyDescent="0.25">
      <c r="A282" s="13">
        <v>8350</v>
      </c>
      <c r="B282" s="14" t="s">
        <v>254</v>
      </c>
      <c r="C282" s="17">
        <v>12</v>
      </c>
      <c r="E282" s="15">
        <v>1</v>
      </c>
      <c r="F282" s="15">
        <v>1</v>
      </c>
      <c r="G282" s="15">
        <v>1</v>
      </c>
      <c r="H282" s="15">
        <f t="shared" si="226"/>
        <v>3</v>
      </c>
      <c r="I282" s="15">
        <v>1</v>
      </c>
      <c r="J282" s="15">
        <v>1</v>
      </c>
      <c r="K282" s="15">
        <v>1</v>
      </c>
      <c r="L282" s="15">
        <f t="shared" si="227"/>
        <v>3</v>
      </c>
      <c r="M282" s="15">
        <v>1</v>
      </c>
      <c r="N282" s="15">
        <v>1</v>
      </c>
      <c r="O282" s="15">
        <v>1</v>
      </c>
      <c r="P282" s="15">
        <f t="shared" si="228"/>
        <v>3</v>
      </c>
      <c r="Q282" s="15">
        <v>1</v>
      </c>
      <c r="R282" s="15">
        <v>1</v>
      </c>
      <c r="S282" s="62">
        <v>1</v>
      </c>
      <c r="T282" s="15">
        <f t="shared" si="229"/>
        <v>3</v>
      </c>
      <c r="U282" s="15">
        <f t="shared" si="230"/>
        <v>12</v>
      </c>
      <c r="V282" s="70">
        <f t="shared" si="231"/>
        <v>0</v>
      </c>
    </row>
    <row r="283" spans="1:22" x14ac:dyDescent="0.25">
      <c r="A283" s="13">
        <v>8353</v>
      </c>
      <c r="B283" s="14" t="s">
        <v>255</v>
      </c>
      <c r="C283" s="17">
        <v>12</v>
      </c>
      <c r="E283" s="15">
        <v>1</v>
      </c>
      <c r="F283" s="15">
        <v>1</v>
      </c>
      <c r="G283" s="15">
        <v>1</v>
      </c>
      <c r="H283" s="15">
        <f t="shared" si="226"/>
        <v>3</v>
      </c>
      <c r="I283" s="15">
        <v>1</v>
      </c>
      <c r="J283" s="15">
        <v>1</v>
      </c>
      <c r="K283" s="15">
        <v>1</v>
      </c>
      <c r="L283" s="15">
        <f t="shared" si="227"/>
        <v>3</v>
      </c>
      <c r="M283" s="15">
        <v>1</v>
      </c>
      <c r="N283" s="15">
        <v>1</v>
      </c>
      <c r="O283" s="15">
        <v>1</v>
      </c>
      <c r="P283" s="15">
        <f t="shared" si="228"/>
        <v>3</v>
      </c>
      <c r="Q283" s="15">
        <v>1</v>
      </c>
      <c r="R283" s="15">
        <v>1</v>
      </c>
      <c r="S283" s="62">
        <v>1</v>
      </c>
      <c r="T283" s="15">
        <f t="shared" si="229"/>
        <v>3</v>
      </c>
      <c r="U283" s="15">
        <f t="shared" si="230"/>
        <v>12</v>
      </c>
      <c r="V283" s="70">
        <f t="shared" si="231"/>
        <v>0</v>
      </c>
    </row>
    <row r="284" spans="1:22" ht="28.5" x14ac:dyDescent="0.25">
      <c r="A284" s="13">
        <v>8358</v>
      </c>
      <c r="B284" s="14" t="s">
        <v>298</v>
      </c>
      <c r="C284" s="17">
        <v>12</v>
      </c>
      <c r="E284" s="15">
        <v>1</v>
      </c>
      <c r="F284" s="15">
        <v>1</v>
      </c>
      <c r="G284" s="15">
        <v>1</v>
      </c>
      <c r="H284" s="15">
        <f t="shared" si="226"/>
        <v>3</v>
      </c>
      <c r="I284" s="15">
        <v>1</v>
      </c>
      <c r="J284" s="15">
        <v>1</v>
      </c>
      <c r="K284" s="15">
        <v>1</v>
      </c>
      <c r="L284" s="15">
        <f t="shared" si="227"/>
        <v>3</v>
      </c>
      <c r="M284" s="15">
        <v>1</v>
      </c>
      <c r="N284" s="15">
        <v>1</v>
      </c>
      <c r="O284" s="15">
        <v>1</v>
      </c>
      <c r="P284" s="15">
        <f t="shared" si="228"/>
        <v>3</v>
      </c>
      <c r="Q284" s="15">
        <v>1</v>
      </c>
      <c r="R284" s="15">
        <v>1</v>
      </c>
      <c r="S284" s="62">
        <v>1</v>
      </c>
      <c r="T284" s="15">
        <f t="shared" si="229"/>
        <v>3</v>
      </c>
      <c r="U284" s="53">
        <f t="shared" si="230"/>
        <v>12</v>
      </c>
      <c r="V284" s="73">
        <f t="shared" si="231"/>
        <v>0</v>
      </c>
    </row>
    <row r="285" spans="1:22" x14ac:dyDescent="0.25">
      <c r="A285" s="48">
        <v>8362</v>
      </c>
      <c r="B285" s="24" t="s">
        <v>256</v>
      </c>
      <c r="C285" s="17">
        <v>12</v>
      </c>
      <c r="E285" s="15">
        <v>1</v>
      </c>
      <c r="F285" s="15">
        <v>1</v>
      </c>
      <c r="G285" s="15">
        <v>1</v>
      </c>
      <c r="H285" s="15">
        <f t="shared" si="226"/>
        <v>3</v>
      </c>
      <c r="I285" s="15">
        <v>1</v>
      </c>
      <c r="J285" s="15">
        <v>1</v>
      </c>
      <c r="K285" s="15">
        <v>1</v>
      </c>
      <c r="L285" s="15">
        <f t="shared" si="227"/>
        <v>3</v>
      </c>
      <c r="M285" s="15">
        <v>1</v>
      </c>
      <c r="N285" s="15">
        <v>1</v>
      </c>
      <c r="O285" s="15">
        <v>1</v>
      </c>
      <c r="P285" s="15">
        <f t="shared" si="228"/>
        <v>3</v>
      </c>
      <c r="Q285" s="15">
        <v>1</v>
      </c>
      <c r="R285" s="15">
        <v>1</v>
      </c>
      <c r="S285" s="62">
        <v>1</v>
      </c>
      <c r="T285" s="15">
        <f t="shared" si="229"/>
        <v>3</v>
      </c>
      <c r="U285" s="53">
        <f t="shared" si="230"/>
        <v>12</v>
      </c>
      <c r="V285" s="73">
        <f t="shared" si="231"/>
        <v>0</v>
      </c>
    </row>
    <row r="286" spans="1:22" x14ac:dyDescent="0.25">
      <c r="A286" s="48">
        <v>8364</v>
      </c>
      <c r="B286" s="24" t="s">
        <v>299</v>
      </c>
      <c r="C286" s="17">
        <v>12</v>
      </c>
      <c r="E286" s="15">
        <v>1</v>
      </c>
      <c r="F286" s="15">
        <v>1</v>
      </c>
      <c r="G286" s="15">
        <v>1</v>
      </c>
      <c r="H286" s="15">
        <f t="shared" si="226"/>
        <v>3</v>
      </c>
      <c r="I286" s="15">
        <v>1</v>
      </c>
      <c r="J286" s="15">
        <v>1</v>
      </c>
      <c r="K286" s="15">
        <v>1</v>
      </c>
      <c r="L286" s="15">
        <f t="shared" si="227"/>
        <v>3</v>
      </c>
      <c r="M286" s="15">
        <v>1</v>
      </c>
      <c r="N286" s="15">
        <v>1</v>
      </c>
      <c r="O286" s="15">
        <v>1</v>
      </c>
      <c r="P286" s="15">
        <f t="shared" si="228"/>
        <v>3</v>
      </c>
      <c r="Q286" s="15">
        <v>1</v>
      </c>
      <c r="R286" s="15">
        <v>1</v>
      </c>
      <c r="S286" s="62">
        <v>1</v>
      </c>
      <c r="T286" s="15">
        <f t="shared" si="229"/>
        <v>3</v>
      </c>
      <c r="U286" s="53">
        <f t="shared" si="230"/>
        <v>12</v>
      </c>
      <c r="V286" s="73">
        <f t="shared" si="231"/>
        <v>0</v>
      </c>
    </row>
    <row r="287" spans="1:22" x14ac:dyDescent="0.25">
      <c r="A287" s="48">
        <v>8375</v>
      </c>
      <c r="B287" s="24" t="s">
        <v>257</v>
      </c>
      <c r="C287" s="17">
        <v>3000000</v>
      </c>
      <c r="E287" s="53">
        <v>250000</v>
      </c>
      <c r="F287" s="53">
        <v>250000</v>
      </c>
      <c r="G287" s="53">
        <v>250000</v>
      </c>
      <c r="H287" s="53">
        <f t="shared" si="226"/>
        <v>750000</v>
      </c>
      <c r="I287" s="53">
        <v>250000</v>
      </c>
      <c r="J287" s="53">
        <v>250000</v>
      </c>
      <c r="K287" s="53">
        <v>250000</v>
      </c>
      <c r="L287" s="53">
        <f t="shared" si="227"/>
        <v>750000</v>
      </c>
      <c r="M287" s="53">
        <v>250000</v>
      </c>
      <c r="N287" s="53">
        <v>250000</v>
      </c>
      <c r="O287" s="53">
        <v>250000</v>
      </c>
      <c r="P287" s="53">
        <f t="shared" si="228"/>
        <v>750000</v>
      </c>
      <c r="Q287" s="53">
        <v>250000</v>
      </c>
      <c r="R287" s="53">
        <v>250000</v>
      </c>
      <c r="S287" s="66">
        <v>250000</v>
      </c>
      <c r="T287" s="53">
        <f t="shared" si="229"/>
        <v>750000</v>
      </c>
      <c r="U287" s="53">
        <f t="shared" si="230"/>
        <v>3000000</v>
      </c>
      <c r="V287" s="73">
        <f t="shared" si="231"/>
        <v>0</v>
      </c>
    </row>
    <row r="288" spans="1:22" x14ac:dyDescent="0.25">
      <c r="A288" s="18">
        <v>9000</v>
      </c>
      <c r="B288" s="19" t="s">
        <v>258</v>
      </c>
      <c r="C288" s="40">
        <f>+C289+C295+C297</f>
        <v>48</v>
      </c>
      <c r="E288" s="40">
        <f t="shared" ref="E288:G288" si="232">+E289+E295+E297</f>
        <v>4</v>
      </c>
      <c r="F288" s="40">
        <f t="shared" si="232"/>
        <v>4</v>
      </c>
      <c r="G288" s="40">
        <f t="shared" si="232"/>
        <v>4</v>
      </c>
      <c r="H288" s="40">
        <f t="shared" si="226"/>
        <v>12</v>
      </c>
      <c r="I288" s="40">
        <f t="shared" ref="I288:K288" si="233">+I289+I295+I297</f>
        <v>4</v>
      </c>
      <c r="J288" s="40">
        <f t="shared" si="233"/>
        <v>4</v>
      </c>
      <c r="K288" s="40">
        <f t="shared" si="233"/>
        <v>4</v>
      </c>
      <c r="L288" s="40">
        <f t="shared" si="227"/>
        <v>12</v>
      </c>
      <c r="M288" s="40">
        <f t="shared" ref="M288:O288" si="234">+M289+M295+M297</f>
        <v>4</v>
      </c>
      <c r="N288" s="40">
        <f t="shared" si="234"/>
        <v>4</v>
      </c>
      <c r="O288" s="40">
        <f t="shared" si="234"/>
        <v>4</v>
      </c>
      <c r="P288" s="40">
        <f t="shared" si="228"/>
        <v>12</v>
      </c>
      <c r="Q288" s="40">
        <f t="shared" ref="Q288:S288" si="235">+Q289+Q295+Q297</f>
        <v>4</v>
      </c>
      <c r="R288" s="40">
        <f t="shared" si="235"/>
        <v>4</v>
      </c>
      <c r="S288" s="40">
        <f t="shared" si="235"/>
        <v>4</v>
      </c>
      <c r="T288" s="40">
        <f t="shared" si="229"/>
        <v>12</v>
      </c>
      <c r="U288" s="40">
        <f t="shared" si="230"/>
        <v>48</v>
      </c>
      <c r="V288" s="73">
        <f t="shared" si="231"/>
        <v>0</v>
      </c>
    </row>
    <row r="289" spans="1:23" x14ac:dyDescent="0.25">
      <c r="A289" s="10">
        <v>9300</v>
      </c>
      <c r="B289" s="11" t="s">
        <v>259</v>
      </c>
      <c r="C289" s="41">
        <f>+C290+C294</f>
        <v>48</v>
      </c>
      <c r="E289" s="41">
        <f t="shared" ref="E289:G289" si="236">+E290+E294</f>
        <v>4</v>
      </c>
      <c r="F289" s="41">
        <f t="shared" si="236"/>
        <v>4</v>
      </c>
      <c r="G289" s="41">
        <f t="shared" si="236"/>
        <v>4</v>
      </c>
      <c r="H289" s="41">
        <f t="shared" si="226"/>
        <v>12</v>
      </c>
      <c r="I289" s="41">
        <f t="shared" ref="I289:K289" si="237">+I290+I294</f>
        <v>4</v>
      </c>
      <c r="J289" s="41">
        <f t="shared" si="237"/>
        <v>4</v>
      </c>
      <c r="K289" s="41">
        <f t="shared" si="237"/>
        <v>4</v>
      </c>
      <c r="L289" s="41">
        <f t="shared" si="227"/>
        <v>12</v>
      </c>
      <c r="M289" s="41">
        <f t="shared" ref="M289:O289" si="238">+M290+M294</f>
        <v>4</v>
      </c>
      <c r="N289" s="41">
        <f t="shared" si="238"/>
        <v>4</v>
      </c>
      <c r="O289" s="41">
        <f t="shared" si="238"/>
        <v>4</v>
      </c>
      <c r="P289" s="41">
        <f t="shared" si="228"/>
        <v>12</v>
      </c>
      <c r="Q289" s="41">
        <f t="shared" ref="Q289:S289" si="239">+Q290+Q294</f>
        <v>4</v>
      </c>
      <c r="R289" s="41">
        <f t="shared" si="239"/>
        <v>4</v>
      </c>
      <c r="S289" s="41">
        <f t="shared" si="239"/>
        <v>4</v>
      </c>
      <c r="T289" s="41">
        <f t="shared" si="229"/>
        <v>12</v>
      </c>
      <c r="U289" s="41">
        <f t="shared" si="230"/>
        <v>48</v>
      </c>
      <c r="V289" s="73">
        <f t="shared" si="231"/>
        <v>0</v>
      </c>
    </row>
    <row r="290" spans="1:23" ht="28.5" x14ac:dyDescent="0.25">
      <c r="A290" s="13">
        <v>9301</v>
      </c>
      <c r="B290" s="14" t="s">
        <v>260</v>
      </c>
      <c r="C290" s="17">
        <f>SUM(C291:C293)</f>
        <v>36</v>
      </c>
      <c r="E290" s="17">
        <f t="shared" ref="E290:G290" si="240">SUM(E291:E293)</f>
        <v>3</v>
      </c>
      <c r="F290" s="17">
        <f t="shared" si="240"/>
        <v>3</v>
      </c>
      <c r="G290" s="17">
        <f t="shared" si="240"/>
        <v>3</v>
      </c>
      <c r="H290" s="17">
        <f t="shared" si="226"/>
        <v>9</v>
      </c>
      <c r="I290" s="17">
        <f t="shared" ref="I290:K290" si="241">SUM(I291:I293)</f>
        <v>3</v>
      </c>
      <c r="J290" s="17">
        <f t="shared" si="241"/>
        <v>3</v>
      </c>
      <c r="K290" s="17">
        <f t="shared" si="241"/>
        <v>3</v>
      </c>
      <c r="L290" s="17">
        <f t="shared" si="227"/>
        <v>9</v>
      </c>
      <c r="M290" s="17">
        <f t="shared" ref="M290:O290" si="242">SUM(M291:M293)</f>
        <v>3</v>
      </c>
      <c r="N290" s="17">
        <f t="shared" si="242"/>
        <v>3</v>
      </c>
      <c r="O290" s="17">
        <f t="shared" si="242"/>
        <v>3</v>
      </c>
      <c r="P290" s="17">
        <f t="shared" si="228"/>
        <v>9</v>
      </c>
      <c r="Q290" s="17">
        <f t="shared" ref="Q290:S290" si="243">SUM(Q291:Q293)</f>
        <v>3</v>
      </c>
      <c r="R290" s="17">
        <f t="shared" si="243"/>
        <v>3</v>
      </c>
      <c r="S290" s="17">
        <f t="shared" si="243"/>
        <v>3</v>
      </c>
      <c r="T290" s="17">
        <f t="shared" si="229"/>
        <v>9</v>
      </c>
      <c r="U290" s="17">
        <f t="shared" si="230"/>
        <v>36</v>
      </c>
      <c r="V290" s="73">
        <f t="shared" si="231"/>
        <v>0</v>
      </c>
    </row>
    <row r="291" spans="1:23" x14ac:dyDescent="0.25">
      <c r="A291" s="13" t="s">
        <v>20</v>
      </c>
      <c r="B291" s="14" t="s">
        <v>261</v>
      </c>
      <c r="C291" s="17">
        <v>12</v>
      </c>
      <c r="E291" s="15">
        <v>1</v>
      </c>
      <c r="F291" s="15">
        <v>1</v>
      </c>
      <c r="G291" s="15">
        <v>1</v>
      </c>
      <c r="H291" s="15">
        <f t="shared" si="226"/>
        <v>3</v>
      </c>
      <c r="I291" s="15">
        <v>1</v>
      </c>
      <c r="J291" s="15">
        <v>1</v>
      </c>
      <c r="K291" s="15">
        <v>1</v>
      </c>
      <c r="L291" s="15">
        <f t="shared" si="227"/>
        <v>3</v>
      </c>
      <c r="M291" s="15">
        <v>1</v>
      </c>
      <c r="N291" s="15">
        <v>1</v>
      </c>
      <c r="O291" s="15">
        <v>1</v>
      </c>
      <c r="P291" s="15">
        <f t="shared" si="228"/>
        <v>3</v>
      </c>
      <c r="Q291" s="15">
        <v>1</v>
      </c>
      <c r="R291" s="15">
        <v>1</v>
      </c>
      <c r="S291" s="62">
        <v>1</v>
      </c>
      <c r="T291" s="15">
        <f t="shared" si="229"/>
        <v>3</v>
      </c>
      <c r="U291" s="53">
        <f t="shared" si="230"/>
        <v>12</v>
      </c>
      <c r="V291" s="73">
        <f t="shared" si="231"/>
        <v>0</v>
      </c>
    </row>
    <row r="292" spans="1:23" x14ac:dyDescent="0.25">
      <c r="A292" s="13" t="s">
        <v>20</v>
      </c>
      <c r="B292" s="14" t="s">
        <v>262</v>
      </c>
      <c r="C292" s="17">
        <v>12</v>
      </c>
      <c r="E292" s="15">
        <v>1</v>
      </c>
      <c r="F292" s="15">
        <v>1</v>
      </c>
      <c r="G292" s="15">
        <v>1</v>
      </c>
      <c r="H292" s="15">
        <f t="shared" si="226"/>
        <v>3</v>
      </c>
      <c r="I292" s="15">
        <v>1</v>
      </c>
      <c r="J292" s="15">
        <v>1</v>
      </c>
      <c r="K292" s="15">
        <v>1</v>
      </c>
      <c r="L292" s="15">
        <f t="shared" si="227"/>
        <v>3</v>
      </c>
      <c r="M292" s="15">
        <v>1</v>
      </c>
      <c r="N292" s="15">
        <v>1</v>
      </c>
      <c r="O292" s="15">
        <v>1</v>
      </c>
      <c r="P292" s="15">
        <f t="shared" si="228"/>
        <v>3</v>
      </c>
      <c r="Q292" s="15">
        <v>1</v>
      </c>
      <c r="R292" s="15">
        <v>1</v>
      </c>
      <c r="S292" s="62">
        <v>1</v>
      </c>
      <c r="T292" s="15">
        <f t="shared" si="229"/>
        <v>3</v>
      </c>
      <c r="U292" s="53">
        <f t="shared" si="230"/>
        <v>12</v>
      </c>
      <c r="V292" s="73">
        <f t="shared" si="231"/>
        <v>0</v>
      </c>
    </row>
    <row r="293" spans="1:23" x14ac:dyDescent="0.25">
      <c r="A293" s="13" t="s">
        <v>20</v>
      </c>
      <c r="B293" s="14" t="s">
        <v>263</v>
      </c>
      <c r="C293" s="17">
        <v>12</v>
      </c>
      <c r="E293" s="15">
        <v>1</v>
      </c>
      <c r="F293" s="15">
        <v>1</v>
      </c>
      <c r="G293" s="15">
        <v>1</v>
      </c>
      <c r="H293" s="15">
        <f t="shared" si="226"/>
        <v>3</v>
      </c>
      <c r="I293" s="15">
        <v>1</v>
      </c>
      <c r="J293" s="15">
        <v>1</v>
      </c>
      <c r="K293" s="15">
        <v>1</v>
      </c>
      <c r="L293" s="15">
        <f t="shared" si="227"/>
        <v>3</v>
      </c>
      <c r="M293" s="15">
        <v>1</v>
      </c>
      <c r="N293" s="15">
        <v>1</v>
      </c>
      <c r="O293" s="15">
        <v>1</v>
      </c>
      <c r="P293" s="15">
        <f t="shared" si="228"/>
        <v>3</v>
      </c>
      <c r="Q293" s="15">
        <v>1</v>
      </c>
      <c r="R293" s="15">
        <v>1</v>
      </c>
      <c r="S293" s="62">
        <v>1</v>
      </c>
      <c r="T293" s="15">
        <f t="shared" si="229"/>
        <v>3</v>
      </c>
      <c r="U293" s="53">
        <f t="shared" si="230"/>
        <v>12</v>
      </c>
      <c r="V293" s="73">
        <f t="shared" si="231"/>
        <v>0</v>
      </c>
    </row>
    <row r="294" spans="1:23" x14ac:dyDescent="0.25">
      <c r="A294" s="13">
        <v>9302</v>
      </c>
      <c r="B294" s="14" t="s">
        <v>264</v>
      </c>
      <c r="C294" s="17">
        <v>12</v>
      </c>
      <c r="E294" s="15">
        <v>1</v>
      </c>
      <c r="F294" s="15">
        <v>1</v>
      </c>
      <c r="G294" s="15">
        <v>1</v>
      </c>
      <c r="H294" s="15">
        <f t="shared" si="226"/>
        <v>3</v>
      </c>
      <c r="I294" s="15">
        <v>1</v>
      </c>
      <c r="J294" s="15">
        <v>1</v>
      </c>
      <c r="K294" s="15">
        <v>1</v>
      </c>
      <c r="L294" s="15">
        <f t="shared" si="227"/>
        <v>3</v>
      </c>
      <c r="M294" s="15">
        <v>1</v>
      </c>
      <c r="N294" s="15">
        <v>1</v>
      </c>
      <c r="O294" s="15">
        <v>1</v>
      </c>
      <c r="P294" s="15">
        <f t="shared" si="228"/>
        <v>3</v>
      </c>
      <c r="Q294" s="15">
        <v>1</v>
      </c>
      <c r="R294" s="15">
        <v>1</v>
      </c>
      <c r="S294" s="62">
        <v>1</v>
      </c>
      <c r="T294" s="15">
        <f t="shared" si="229"/>
        <v>3</v>
      </c>
      <c r="U294" s="53">
        <f t="shared" si="230"/>
        <v>12</v>
      </c>
      <c r="V294" s="73">
        <f t="shared" si="231"/>
        <v>0</v>
      </c>
    </row>
    <row r="295" spans="1:23" ht="15" hidden="1" customHeight="1" x14ac:dyDescent="0.25">
      <c r="A295" s="18"/>
      <c r="B295" s="19"/>
      <c r="C295" s="41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66"/>
      <c r="T295" s="53"/>
      <c r="U295" s="53"/>
      <c r="V295" s="73"/>
    </row>
    <row r="296" spans="1:23" ht="15" hidden="1" customHeight="1" x14ac:dyDescent="0.25">
      <c r="A296" s="13"/>
      <c r="B296" s="14"/>
      <c r="C296" s="17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66"/>
      <c r="T296" s="53"/>
      <c r="U296" s="53"/>
      <c r="V296" s="73"/>
    </row>
    <row r="297" spans="1:23" ht="15" hidden="1" customHeight="1" x14ac:dyDescent="0.25">
      <c r="A297" s="18"/>
      <c r="B297" s="19"/>
      <c r="C297" s="41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66"/>
      <c r="T297" s="53"/>
      <c r="U297" s="53"/>
      <c r="V297" s="73"/>
    </row>
    <row r="298" spans="1:23" ht="15" hidden="1" customHeight="1" x14ac:dyDescent="0.25">
      <c r="A298" s="13"/>
      <c r="B298" s="14"/>
      <c r="C298" s="17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66"/>
      <c r="T298" s="53"/>
      <c r="U298" s="53"/>
      <c r="V298" s="73"/>
    </row>
    <row r="299" spans="1:23" ht="15.75" thickBot="1" x14ac:dyDescent="0.3">
      <c r="A299" s="34"/>
      <c r="B299" s="35" t="s">
        <v>268</v>
      </c>
      <c r="C299" s="49">
        <f t="shared" ref="C299:V299" si="244">C7+C45+C52+C167+C191+C220+C231+C288</f>
        <v>756119740.6099999</v>
      </c>
      <c r="E299" s="49">
        <f t="shared" ref="E299:G299" si="245">E7+E45+E52+E167+E191+E220+E231+E288</f>
        <v>89287031</v>
      </c>
      <c r="F299" s="49">
        <f t="shared" si="245"/>
        <v>69370580</v>
      </c>
      <c r="G299" s="49">
        <f t="shared" si="245"/>
        <v>68584960</v>
      </c>
      <c r="H299" s="49">
        <f t="shared" ref="H299:K299" si="246">H7+H45+H52+H167+H191+H220+H231+H288</f>
        <v>227242571</v>
      </c>
      <c r="I299" s="49">
        <f t="shared" si="246"/>
        <v>53107785</v>
      </c>
      <c r="J299" s="49">
        <f t="shared" si="246"/>
        <v>64412625</v>
      </c>
      <c r="K299" s="49">
        <f t="shared" si="246"/>
        <v>50151227</v>
      </c>
      <c r="L299" s="49">
        <f t="shared" si="244"/>
        <v>167671637</v>
      </c>
      <c r="M299" s="49">
        <f t="shared" si="244"/>
        <v>53927745</v>
      </c>
      <c r="N299" s="49">
        <f t="shared" si="244"/>
        <v>57823298</v>
      </c>
      <c r="O299" s="49">
        <f t="shared" si="244"/>
        <v>73473211</v>
      </c>
      <c r="P299" s="49">
        <f t="shared" ref="P299:S299" si="247">P7+P45+P52+P167+P191+P220+P231+P288</f>
        <v>185224254</v>
      </c>
      <c r="Q299" s="49">
        <f t="shared" si="247"/>
        <v>55724701.350000001</v>
      </c>
      <c r="R299" s="49">
        <f t="shared" si="247"/>
        <v>55015431</v>
      </c>
      <c r="S299" s="49">
        <f t="shared" si="247"/>
        <v>65241146.260000005</v>
      </c>
      <c r="T299" s="49">
        <f t="shared" si="244"/>
        <v>175420189.81999999</v>
      </c>
      <c r="U299" s="54">
        <f t="shared" si="244"/>
        <v>755558651.82000005</v>
      </c>
      <c r="V299" s="74">
        <f t="shared" si="244"/>
        <v>-561088.78999999911</v>
      </c>
    </row>
    <row r="300" spans="1:23" x14ac:dyDescent="0.25">
      <c r="D300" s="55"/>
      <c r="E300" s="56"/>
      <c r="F300" s="56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68"/>
      <c r="W300" s="3"/>
    </row>
    <row r="301" spans="1:23" x14ac:dyDescent="0.25">
      <c r="D301" s="55"/>
      <c r="E301" s="56"/>
      <c r="F301" s="56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68"/>
      <c r="W301" s="3"/>
    </row>
    <row r="302" spans="1:23" x14ac:dyDescent="0.25">
      <c r="D302" s="55"/>
      <c r="E302" s="56"/>
      <c r="F302" s="56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68"/>
      <c r="W302" s="3"/>
    </row>
    <row r="303" spans="1:23" x14ac:dyDescent="0.25">
      <c r="D303" s="55"/>
      <c r="E303" s="56"/>
      <c r="F303" s="56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68"/>
      <c r="W303" s="3"/>
    </row>
  </sheetData>
  <mergeCells count="24">
    <mergeCell ref="H5:H6"/>
    <mergeCell ref="L5:L6"/>
    <mergeCell ref="A1:E1"/>
    <mergeCell ref="A2:B2"/>
    <mergeCell ref="A5:A6"/>
    <mergeCell ref="B5:B6"/>
    <mergeCell ref="C5:C6"/>
    <mergeCell ref="E5:E6"/>
    <mergeCell ref="F5:F6"/>
    <mergeCell ref="E4:V4"/>
    <mergeCell ref="T5:T6"/>
    <mergeCell ref="O5:O6"/>
    <mergeCell ref="Q5:Q6"/>
    <mergeCell ref="R5:R6"/>
    <mergeCell ref="S5:S6"/>
    <mergeCell ref="U5:U6"/>
    <mergeCell ref="V5:V6"/>
    <mergeCell ref="P5:P6"/>
    <mergeCell ref="G5:G6"/>
    <mergeCell ref="I5:I6"/>
    <mergeCell ref="J5:J6"/>
    <mergeCell ref="K5:K6"/>
    <mergeCell ref="M5:M6"/>
    <mergeCell ref="N5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workbookViewId="0">
      <selection activeCell="B219" sqref="B219"/>
    </sheetView>
  </sheetViews>
  <sheetFormatPr baseColWidth="10" defaultColWidth="11.42578125" defaultRowHeight="15" x14ac:dyDescent="0.25"/>
  <cols>
    <col min="1" max="1" width="6.5703125" bestFit="1" customWidth="1"/>
    <col min="2" max="2" width="60.5703125" customWidth="1"/>
    <col min="3" max="3" width="20.7109375" style="39" customWidth="1"/>
    <col min="4" max="4" width="3.85546875" customWidth="1"/>
    <col min="5" max="8" width="19.28515625" style="2" customWidth="1"/>
    <col min="9" max="9" width="19.28515625" style="2" hidden="1" customWidth="1"/>
    <col min="10" max="10" width="19.28515625" style="67" hidden="1" customWidth="1"/>
    <col min="11" max="16384" width="11.42578125" style="2"/>
  </cols>
  <sheetData>
    <row r="1" spans="1:11" ht="12.75" x14ac:dyDescent="0.2">
      <c r="A1" s="105"/>
      <c r="B1" s="105"/>
      <c r="C1" s="105"/>
      <c r="D1" s="105"/>
    </row>
    <row r="2" spans="1:11" s="3" customFormat="1" ht="15.75" x14ac:dyDescent="0.3">
      <c r="A2" s="106" t="s">
        <v>272</v>
      </c>
      <c r="B2" s="106"/>
      <c r="C2"/>
      <c r="D2"/>
      <c r="J2" s="68"/>
    </row>
    <row r="3" spans="1:11" s="3" customFormat="1" x14ac:dyDescent="0.25">
      <c r="A3" s="38"/>
      <c r="B3"/>
      <c r="C3" s="39"/>
      <c r="D3"/>
      <c r="J3" s="68"/>
    </row>
    <row r="4" spans="1:11" ht="15.75" customHeight="1" thickBot="1" x14ac:dyDescent="0.3">
      <c r="A4" s="7"/>
      <c r="B4" s="7" t="s">
        <v>0</v>
      </c>
      <c r="E4" s="104"/>
      <c r="F4" s="104"/>
      <c r="G4" s="104"/>
      <c r="H4" s="104"/>
      <c r="I4" s="104"/>
      <c r="J4" s="104"/>
    </row>
    <row r="5" spans="1:11" ht="15" customHeight="1" x14ac:dyDescent="0.25">
      <c r="A5" s="99" t="s">
        <v>1</v>
      </c>
      <c r="B5" s="99" t="s">
        <v>2</v>
      </c>
      <c r="C5" s="101" t="s">
        <v>273</v>
      </c>
      <c r="E5" s="89" t="s">
        <v>304</v>
      </c>
      <c r="F5" s="89" t="s">
        <v>305</v>
      </c>
      <c r="G5" s="89" t="s">
        <v>306</v>
      </c>
      <c r="H5" s="89" t="s">
        <v>307</v>
      </c>
      <c r="I5" s="87" t="s">
        <v>269</v>
      </c>
      <c r="J5" s="85" t="s">
        <v>303</v>
      </c>
    </row>
    <row r="6" spans="1:11" ht="15.75" thickBot="1" x14ac:dyDescent="0.3">
      <c r="A6" s="100"/>
      <c r="B6" s="100"/>
      <c r="C6" s="102"/>
      <c r="E6" s="88"/>
      <c r="F6" s="88"/>
      <c r="G6" s="88"/>
      <c r="H6" s="88"/>
      <c r="I6" s="88"/>
      <c r="J6" s="86"/>
    </row>
    <row r="7" spans="1:11" x14ac:dyDescent="0.25">
      <c r="A7" s="18">
        <v>1000</v>
      </c>
      <c r="B7" s="19" t="s">
        <v>14</v>
      </c>
      <c r="C7" s="40">
        <f t="shared" ref="C7" si="0">+C8+C11+C20+C37</f>
        <v>144271834.86000001</v>
      </c>
      <c r="E7" s="75">
        <f>'CALENDARIZACION TRIMESTRAL 2021'!H7/'CALENDARIZACION TRIMESTRAL 2021'!C7</f>
        <v>0.46628401908993367</v>
      </c>
      <c r="F7" s="75">
        <f>'CALENDARIZACION TRIMESTRAL 2021'!L7/'CALENDARIZACION TRIMESTRAL 2021'!C7</f>
        <v>0.14239502824605579</v>
      </c>
      <c r="G7" s="75">
        <f>'CALENDARIZACION TRIMESTRAL 2021'!P7/'CALENDARIZACION TRIMESTRAL 2021'!C7</f>
        <v>0.16143343586501605</v>
      </c>
      <c r="H7" s="75">
        <f>'CALENDARIZACION TRIMESTRAL 2021'!T7/'CALENDARIZACION TRIMESTRAL 2021'!C7</f>
        <v>0.22988751679899441</v>
      </c>
      <c r="I7" s="75">
        <f t="shared" ref="I7" si="1">+I8+I11+I20+I37</f>
        <v>15.478663800451276</v>
      </c>
      <c r="J7" s="76">
        <f t="shared" ref="J7:J36" si="2">I7-C7</f>
        <v>-144271819.38133621</v>
      </c>
      <c r="K7" s="81">
        <f t="shared" ref="K7:K38" si="3">SUM(E7+F7+G7+H7)</f>
        <v>0.99999999999999989</v>
      </c>
    </row>
    <row r="8" spans="1:11" x14ac:dyDescent="0.25">
      <c r="A8" s="10">
        <v>1100</v>
      </c>
      <c r="B8" s="11" t="s">
        <v>15</v>
      </c>
      <c r="C8" s="41">
        <f t="shared" ref="C8" si="4">+C9+C10</f>
        <v>4514642</v>
      </c>
      <c r="E8" s="75">
        <f>'CALENDARIZACION TRIMESTRAL 2021'!H8/'CALENDARIZACION TRIMESTRAL 2021'!C8</f>
        <v>0.25000055375376384</v>
      </c>
      <c r="F8" s="75">
        <f>'CALENDARIZACION TRIMESTRAL 2021'!L8/'CALENDARIZACION TRIMESTRAL 2021'!C8</f>
        <v>0.25000055375376384</v>
      </c>
      <c r="G8" s="75">
        <f>'CALENDARIZACION TRIMESTRAL 2021'!P8/'CALENDARIZACION TRIMESTRAL 2021'!C8</f>
        <v>0.25000055375376384</v>
      </c>
      <c r="H8" s="75">
        <f>'CALENDARIZACION TRIMESTRAL 2021'!T8/'CALENDARIZACION TRIMESTRAL 2021'!C8</f>
        <v>0.24999833873870841</v>
      </c>
      <c r="I8" s="41">
        <f t="shared" ref="I8" si="5">+I9+I10</f>
        <v>1.5000016612657072</v>
      </c>
      <c r="J8" s="69">
        <f t="shared" si="2"/>
        <v>-4514640.4999983385</v>
      </c>
      <c r="K8" s="81">
        <f t="shared" si="3"/>
        <v>1</v>
      </c>
    </row>
    <row r="9" spans="1:11" x14ac:dyDescent="0.25">
      <c r="A9" s="13">
        <v>1102</v>
      </c>
      <c r="B9" s="14" t="s">
        <v>16</v>
      </c>
      <c r="C9" s="17">
        <v>4514630</v>
      </c>
      <c r="E9" s="77">
        <f>'CALENDARIZACION TRIMESTRAL 2021'!H9/'CALENDARIZACION TRIMESTRAL 2021'!C9</f>
        <v>0.25000055375523578</v>
      </c>
      <c r="F9" s="77">
        <f>'CALENDARIZACION TRIMESTRAL 2021'!L9/'CALENDARIZACION TRIMESTRAL 2021'!C9</f>
        <v>0.25000055375523578</v>
      </c>
      <c r="G9" s="77">
        <f>'CALENDARIZACION TRIMESTRAL 2021'!P9/'CALENDARIZACION TRIMESTRAL 2021'!C9</f>
        <v>0.25000055375523578</v>
      </c>
      <c r="H9" s="77">
        <f>'CALENDARIZACION TRIMESTRAL 2021'!T9/'CALENDARIZACION TRIMESTRAL 2021'!C9</f>
        <v>0.24999833873429272</v>
      </c>
      <c r="I9" s="15">
        <f>SUM(E9:G9)</f>
        <v>0.75000166126570733</v>
      </c>
      <c r="J9" s="70">
        <f t="shared" si="2"/>
        <v>-4514629.2499983385</v>
      </c>
      <c r="K9" s="81">
        <f t="shared" si="3"/>
        <v>1</v>
      </c>
    </row>
    <row r="10" spans="1:11" x14ac:dyDescent="0.25">
      <c r="A10" s="13">
        <v>1103</v>
      </c>
      <c r="B10" s="14" t="s">
        <v>17</v>
      </c>
      <c r="C10" s="17">
        <v>12</v>
      </c>
      <c r="E10" s="77">
        <f>'CALENDARIZACION TRIMESTRAL 2021'!H10/'CALENDARIZACION TRIMESTRAL 2021'!C10</f>
        <v>0.25</v>
      </c>
      <c r="F10" s="77">
        <f>'CALENDARIZACION TRIMESTRAL 2021'!L10/'CALENDARIZACION TRIMESTRAL 2021'!C10</f>
        <v>0.25</v>
      </c>
      <c r="G10" s="77">
        <f>'CALENDARIZACION TRIMESTRAL 2021'!P10/'CALENDARIZACION TRIMESTRAL 2021'!C10</f>
        <v>0.25</v>
      </c>
      <c r="H10" s="77">
        <f>'CALENDARIZACION TRIMESTRAL 2021'!T10/'CALENDARIZACION TRIMESTRAL 2021'!C10</f>
        <v>0.25</v>
      </c>
      <c r="I10" s="15">
        <f>SUM(E10:G10)</f>
        <v>0.75</v>
      </c>
      <c r="J10" s="70">
        <f t="shared" si="2"/>
        <v>-11.25</v>
      </c>
      <c r="K10" s="81">
        <f t="shared" si="3"/>
        <v>1</v>
      </c>
    </row>
    <row r="11" spans="1:11" x14ac:dyDescent="0.25">
      <c r="A11" s="10">
        <v>1200</v>
      </c>
      <c r="B11" s="11" t="s">
        <v>18</v>
      </c>
      <c r="C11" s="41">
        <f t="shared" ref="C11:I11" si="6">+C12+C17+C18+C19</f>
        <v>129129767.45</v>
      </c>
      <c r="E11" s="75">
        <f>'CALENDARIZACION TRIMESTRAL 2021'!H11/'CALENDARIZACION TRIMESTRAL 2021'!C11</f>
        <v>0.48092564732640969</v>
      </c>
      <c r="F11" s="75">
        <f>'CALENDARIZACION TRIMESTRAL 2021'!L11/'CALENDARIZACION TRIMESTRAL 2021'!C11</f>
        <v>0.13689954182597733</v>
      </c>
      <c r="G11" s="75">
        <f>'CALENDARIZACION TRIMESTRAL 2021'!P11/'CALENDARIZACION TRIMESTRAL 2021'!C11</f>
        <v>0.15703175495806254</v>
      </c>
      <c r="H11" s="75">
        <f>'CALENDARIZACION TRIMESTRAL 2021'!T11/'CALENDARIZACION TRIMESTRAL 2021'!C11</f>
        <v>0.22514305588955041</v>
      </c>
      <c r="I11" s="41">
        <f t="shared" si="6"/>
        <v>5.1906337862429002</v>
      </c>
      <c r="J11" s="69">
        <f t="shared" si="2"/>
        <v>-129129762.25936621</v>
      </c>
      <c r="K11" s="81">
        <f t="shared" si="3"/>
        <v>1</v>
      </c>
    </row>
    <row r="12" spans="1:11" x14ac:dyDescent="0.25">
      <c r="A12" s="13">
        <v>1201</v>
      </c>
      <c r="B12" s="14" t="s">
        <v>19</v>
      </c>
      <c r="C12" s="17">
        <f t="shared" ref="C12:I12" si="7">SUM(C13:C16)</f>
        <v>86664535.010000005</v>
      </c>
      <c r="E12" s="78">
        <f>'CALENDARIZACION TRIMESTRAL 2021'!H12/'CALENDARIZACION TRIMESTRAL 2021'!C12</f>
        <v>0.62262693723301843</v>
      </c>
      <c r="F12" s="78">
        <f>'CALENDARIZACION TRIMESTRAL 2021'!L12/'CALENDARIZACION TRIMESTRAL 2021'!C12</f>
        <v>0.1190965485340576</v>
      </c>
      <c r="G12" s="78">
        <f>'CALENDARIZACION TRIMESTRAL 2021'!P12/'CALENDARIZACION TRIMESTRAL 2021'!C12</f>
        <v>0.10968344777830014</v>
      </c>
      <c r="H12" s="78">
        <f>'CALENDARIZACION TRIMESTRAL 2021'!T12/'CALENDARIZACION TRIMESTRAL 2021'!C12</f>
        <v>0.14859306645462378</v>
      </c>
      <c r="I12" s="17">
        <f t="shared" si="7"/>
        <v>3.123317682668163</v>
      </c>
      <c r="J12" s="70">
        <f t="shared" si="2"/>
        <v>-86664531.886682317</v>
      </c>
      <c r="K12" s="81">
        <f t="shared" si="3"/>
        <v>1</v>
      </c>
    </row>
    <row r="13" spans="1:11" x14ac:dyDescent="0.25">
      <c r="A13" s="13" t="s">
        <v>20</v>
      </c>
      <c r="B13" s="14" t="s">
        <v>21</v>
      </c>
      <c r="C13" s="17">
        <v>64999590.270000003</v>
      </c>
      <c r="E13" s="77">
        <f>'CALENDARIZACION TRIMESTRAL 2021'!H13/'CALENDARIZACION TRIMESTRAL 2021'!C13</f>
        <v>0.69237831827951302</v>
      </c>
      <c r="F13" s="77">
        <f>'CALENDARIZACION TRIMESTRAL 2021'!L13/'CALENDARIZACION TRIMESTRAL 2021'!C13</f>
        <v>0.10650750214336696</v>
      </c>
      <c r="G13" s="77">
        <f>'CALENDARIZACION TRIMESTRAL 2021'!P13/'CALENDARIZACION TRIMESTRAL 2021'!C13</f>
        <v>9.2510398527470589E-2</v>
      </c>
      <c r="H13" s="77">
        <f>'CALENDARIZACION TRIMESTRAL 2021'!T13/'CALENDARIZACION TRIMESTRAL 2021'!C13</f>
        <v>0.10860378104964936</v>
      </c>
      <c r="I13" s="15">
        <f t="shared" ref="I13:I19" si="8">SUM(E13:G13)</f>
        <v>0.89139621895035048</v>
      </c>
      <c r="J13" s="70">
        <f t="shared" si="2"/>
        <v>-64999589.378603786</v>
      </c>
      <c r="K13" s="81">
        <f t="shared" si="3"/>
        <v>0.99999999999999989</v>
      </c>
    </row>
    <row r="14" spans="1:11" x14ac:dyDescent="0.25">
      <c r="A14" s="13" t="s">
        <v>20</v>
      </c>
      <c r="B14" s="14" t="s">
        <v>22</v>
      </c>
      <c r="C14" s="17">
        <v>19699754.02</v>
      </c>
      <c r="E14" s="77">
        <f>'CALENDARIZACION TRIMESTRAL 2021'!H14/'CALENDARIZACION TRIMESTRAL 2021'!C14</f>
        <v>0.4119565651307559</v>
      </c>
      <c r="F14" s="77">
        <f>'CALENDARIZACION TRIMESTRAL 2021'!L14/'CALENDARIZACION TRIMESTRAL 2021'!C14</f>
        <v>0.15563585194451074</v>
      </c>
      <c r="G14" s="77">
        <f>'CALENDARIZACION TRIMESTRAL 2021'!P14/'CALENDARIZACION TRIMESTRAL 2021'!C14</f>
        <v>0.1639662097669177</v>
      </c>
      <c r="H14" s="77">
        <f>'CALENDARIZACION TRIMESTRAL 2021'!T14/'CALENDARIZACION TRIMESTRAL 2021'!C14</f>
        <v>0.26844137315781569</v>
      </c>
      <c r="I14" s="15">
        <f t="shared" si="8"/>
        <v>0.73155862684218431</v>
      </c>
      <c r="J14" s="70">
        <f t="shared" si="2"/>
        <v>-19699753.288441371</v>
      </c>
      <c r="K14" s="81">
        <f t="shared" si="3"/>
        <v>1</v>
      </c>
    </row>
    <row r="15" spans="1:11" x14ac:dyDescent="0.25">
      <c r="A15" s="13" t="s">
        <v>20</v>
      </c>
      <c r="B15" s="16" t="s">
        <v>23</v>
      </c>
      <c r="C15" s="17">
        <v>1422093.84</v>
      </c>
      <c r="E15" s="77">
        <f>'CALENDARIZACION TRIMESTRAL 2021'!H15/'CALENDARIZACION TRIMESTRAL 2021'!C15</f>
        <v>0.38013806458791777</v>
      </c>
      <c r="F15" s="77">
        <f>'CALENDARIZACION TRIMESTRAL 2021'!L15/'CALENDARIZACION TRIMESTRAL 2021'!C15</f>
        <v>0.16135151812485171</v>
      </c>
      <c r="G15" s="77">
        <f>'CALENDARIZACION TRIMESTRAL 2021'!P15/'CALENDARIZACION TRIMESTRAL 2021'!C15</f>
        <v>0.16389354446539195</v>
      </c>
      <c r="H15" s="77">
        <f>'CALENDARIZACION TRIMESTRAL 2021'!T15/'CALENDARIZACION TRIMESTRAL 2021'!C15</f>
        <v>0.29461687282183852</v>
      </c>
      <c r="I15" s="17">
        <f t="shared" si="8"/>
        <v>0.70538312717816143</v>
      </c>
      <c r="J15" s="71">
        <f t="shared" si="2"/>
        <v>-1422093.134616873</v>
      </c>
      <c r="K15" s="81">
        <f t="shared" si="3"/>
        <v>1</v>
      </c>
    </row>
    <row r="16" spans="1:11" x14ac:dyDescent="0.25">
      <c r="A16" s="13" t="s">
        <v>20</v>
      </c>
      <c r="B16" s="16" t="s">
        <v>24</v>
      </c>
      <c r="C16" s="17">
        <v>543096.88</v>
      </c>
      <c r="E16" s="77">
        <f>'CALENDARIZACION TRIMESTRAL 2021'!H16/'CALENDARIZACION TRIMESTRAL 2021'!C16</f>
        <v>0.55115764981010384</v>
      </c>
      <c r="F16" s="77">
        <f>'CALENDARIZACION TRIMESTRAL 2021'!L16/'CALENDARIZACION TRIMESTRAL 2021'!C16</f>
        <v>0.18975988225157914</v>
      </c>
      <c r="G16" s="77">
        <f>'CALENDARIZACION TRIMESTRAL 2021'!P16/'CALENDARIZACION TRIMESTRAL 2021'!C16</f>
        <v>5.406217763578388E-2</v>
      </c>
      <c r="H16" s="77">
        <f>'CALENDARIZACION TRIMESTRAL 2021'!T16/'CALENDARIZACION TRIMESTRAL 2021'!C16</f>
        <v>0.20502029030253313</v>
      </c>
      <c r="I16" s="17">
        <f t="shared" si="8"/>
        <v>0.7949797096974669</v>
      </c>
      <c r="J16" s="71">
        <f t="shared" si="2"/>
        <v>-543096.08502029034</v>
      </c>
      <c r="K16" s="81">
        <f t="shared" si="3"/>
        <v>1</v>
      </c>
    </row>
    <row r="17" spans="1:11" x14ac:dyDescent="0.25">
      <c r="A17" s="13">
        <v>1202</v>
      </c>
      <c r="B17" s="14" t="s">
        <v>25</v>
      </c>
      <c r="C17" s="17">
        <v>38515220.439999998</v>
      </c>
      <c r="E17" s="77">
        <f>'CALENDARIZACION TRIMESTRAL 2021'!H17/'CALENDARIZACION TRIMESTRAL 2021'!C17</f>
        <v>0.21140058156187982</v>
      </c>
      <c r="F17" s="77">
        <f>'CALENDARIZACION TRIMESTRAL 2021'!L17/'CALENDARIZACION TRIMESTRAL 2021'!C17</f>
        <v>0.17629687490891588</v>
      </c>
      <c r="G17" s="77">
        <f>'CALENDARIZACION TRIMESTRAL 2021'!P17/'CALENDARIZACION TRIMESTRAL 2021'!C17</f>
        <v>0.22178522938242334</v>
      </c>
      <c r="H17" s="77">
        <f>'CALENDARIZACION TRIMESTRAL 2021'!T17/'CALENDARIZACION TRIMESTRAL 2021'!C17</f>
        <v>0.39051731414678098</v>
      </c>
      <c r="I17" s="15">
        <f t="shared" si="8"/>
        <v>0.60948268585321896</v>
      </c>
      <c r="J17" s="70">
        <f t="shared" si="2"/>
        <v>-38515219.830517314</v>
      </c>
      <c r="K17" s="81">
        <f t="shared" si="3"/>
        <v>1</v>
      </c>
    </row>
    <row r="18" spans="1:11" x14ac:dyDescent="0.25">
      <c r="A18" s="13">
        <v>1203</v>
      </c>
      <c r="B18" s="14" t="s">
        <v>26</v>
      </c>
      <c r="C18" s="17">
        <v>12</v>
      </c>
      <c r="E18" s="77">
        <f>'CALENDARIZACION TRIMESTRAL 2021'!H18/'CALENDARIZACION TRIMESTRAL 2021'!C18</f>
        <v>0.25</v>
      </c>
      <c r="F18" s="77">
        <f>'CALENDARIZACION TRIMESTRAL 2021'!L18/'CALENDARIZACION TRIMESTRAL 2021'!C18</f>
        <v>0.25</v>
      </c>
      <c r="G18" s="77">
        <f>'CALENDARIZACION TRIMESTRAL 2021'!P18/'CALENDARIZACION TRIMESTRAL 2021'!C18</f>
        <v>0.25</v>
      </c>
      <c r="H18" s="77">
        <f>'CALENDARIZACION TRIMESTRAL 2021'!T18/'CALENDARIZACION TRIMESTRAL 2021'!C18</f>
        <v>0.25</v>
      </c>
      <c r="I18" s="15">
        <f t="shared" si="8"/>
        <v>0.75</v>
      </c>
      <c r="J18" s="70">
        <f t="shared" si="2"/>
        <v>-11.25</v>
      </c>
      <c r="K18" s="81">
        <f t="shared" si="3"/>
        <v>1</v>
      </c>
    </row>
    <row r="19" spans="1:11" x14ac:dyDescent="0.25">
      <c r="A19" s="13">
        <v>1204</v>
      </c>
      <c r="B19" s="14" t="s">
        <v>27</v>
      </c>
      <c r="C19" s="17">
        <v>3950000</v>
      </c>
      <c r="E19" s="77">
        <f>'CALENDARIZACION TRIMESTRAL 2021'!H19/'CALENDARIZACION TRIMESTRAL 2021'!C19</f>
        <v>0</v>
      </c>
      <c r="F19" s="77">
        <f>'CALENDARIZACION TRIMESTRAL 2021'!L19/'CALENDARIZACION TRIMESTRAL 2021'!C19</f>
        <v>0.1433526582278481</v>
      </c>
      <c r="G19" s="77">
        <f>'CALENDARIZACION TRIMESTRAL 2021'!P19/'CALENDARIZACION TRIMESTRAL 2021'!C19</f>
        <v>0.56448075949367094</v>
      </c>
      <c r="H19" s="77">
        <f>'CALENDARIZACION TRIMESTRAL 2021'!T19/'CALENDARIZACION TRIMESTRAL 2021'!C19</f>
        <v>0.29216658227848102</v>
      </c>
      <c r="I19" s="15">
        <f t="shared" si="8"/>
        <v>0.70783341772151909</v>
      </c>
      <c r="J19" s="70">
        <f t="shared" si="2"/>
        <v>-3949999.2921665823</v>
      </c>
      <c r="K19" s="81">
        <f t="shared" si="3"/>
        <v>1</v>
      </c>
    </row>
    <row r="20" spans="1:11" x14ac:dyDescent="0.25">
      <c r="A20" s="10">
        <v>1700</v>
      </c>
      <c r="B20" s="11" t="s">
        <v>28</v>
      </c>
      <c r="C20" s="41">
        <f t="shared" ref="C20" si="9">+C21+C25+C29+C33</f>
        <v>10627425.41</v>
      </c>
      <c r="E20" s="75">
        <f>'CALENDARIZACION TRIMESTRAL 2021'!H20/'CALENDARIZACION TRIMESTRAL 2021'!C20</f>
        <v>0.38025870275197726</v>
      </c>
      <c r="F20" s="75">
        <f>'CALENDARIZACION TRIMESTRAL 2021'!L20/'CALENDARIZACION TRIMESTRAL 2021'!C20</f>
        <v>0.1634566165353119</v>
      </c>
      <c r="G20" s="75">
        <f>'CALENDARIZACION TRIMESTRAL 2021'!P20/'CALENDARIZACION TRIMESTRAL 2021'!C20</f>
        <v>0.1772923287917953</v>
      </c>
      <c r="H20" s="75">
        <f>'CALENDARIZACION TRIMESTRAL 2021'!T20/'CALENDARIZACION TRIMESTRAL 2021'!C20</f>
        <v>0.27899235192091554</v>
      </c>
      <c r="I20" s="41">
        <f t="shared" ref="I20" si="10">+I21+I25+I29+I33</f>
        <v>8.7880283529426677</v>
      </c>
      <c r="J20" s="69">
        <f t="shared" si="2"/>
        <v>-10627416.621971646</v>
      </c>
      <c r="K20" s="81">
        <f t="shared" si="3"/>
        <v>1</v>
      </c>
    </row>
    <row r="21" spans="1:11" x14ac:dyDescent="0.25">
      <c r="A21" s="13">
        <v>1701</v>
      </c>
      <c r="B21" s="14" t="s">
        <v>29</v>
      </c>
      <c r="C21" s="17">
        <f t="shared" ref="C21" si="11">SUM(C22:C24)</f>
        <v>5420000</v>
      </c>
      <c r="E21" s="78">
        <f>'CALENDARIZACION TRIMESTRAL 2021'!H21/'CALENDARIZACION TRIMESTRAL 2021'!C21</f>
        <v>0.38337730627306271</v>
      </c>
      <c r="F21" s="78">
        <f>'CALENDARIZACION TRIMESTRAL 2021'!L21/'CALENDARIZACION TRIMESTRAL 2021'!C21</f>
        <v>0.16679630996309963</v>
      </c>
      <c r="G21" s="78">
        <f>'CALENDARIZACION TRIMESTRAL 2021'!P21/'CALENDARIZACION TRIMESTRAL 2021'!C21</f>
        <v>0.17359649446494466</v>
      </c>
      <c r="H21" s="78">
        <f>'CALENDARIZACION TRIMESTRAL 2021'!T21/'CALENDARIZACION TRIMESTRAL 2021'!C21</f>
        <v>0.27622988929889297</v>
      </c>
      <c r="I21" s="17">
        <f t="shared" ref="I21" si="12">SUM(I22:I24)</f>
        <v>2.1610007329049954</v>
      </c>
      <c r="J21" s="70">
        <f t="shared" si="2"/>
        <v>-5419997.8389992667</v>
      </c>
      <c r="K21" s="81">
        <f t="shared" si="3"/>
        <v>1</v>
      </c>
    </row>
    <row r="22" spans="1:11" x14ac:dyDescent="0.25">
      <c r="A22" s="13" t="s">
        <v>20</v>
      </c>
      <c r="B22" s="14" t="s">
        <v>30</v>
      </c>
      <c r="C22" s="17">
        <v>12</v>
      </c>
      <c r="E22" s="77">
        <f>'CALENDARIZACION TRIMESTRAL 2021'!H22/'CALENDARIZACION TRIMESTRAL 2021'!C22</f>
        <v>0.25</v>
      </c>
      <c r="F22" s="77">
        <f>'CALENDARIZACION TRIMESTRAL 2021'!L22/'CALENDARIZACION TRIMESTRAL 2021'!C22</f>
        <v>0.25</v>
      </c>
      <c r="G22" s="77">
        <f>'CALENDARIZACION TRIMESTRAL 2021'!P22/'CALENDARIZACION TRIMESTRAL 2021'!C22</f>
        <v>0.25</v>
      </c>
      <c r="H22" s="77">
        <f>'CALENDARIZACION TRIMESTRAL 2021'!T22/'CALENDARIZACION TRIMESTRAL 2021'!C22</f>
        <v>0.25</v>
      </c>
      <c r="I22" s="15">
        <f>SUM(E22:G22)</f>
        <v>0.75</v>
      </c>
      <c r="J22" s="70">
        <f t="shared" si="2"/>
        <v>-11.25</v>
      </c>
      <c r="K22" s="81">
        <f t="shared" si="3"/>
        <v>1</v>
      </c>
    </row>
    <row r="23" spans="1:11" x14ac:dyDescent="0.25">
      <c r="A23" s="13" t="s">
        <v>20</v>
      </c>
      <c r="B23" s="14" t="s">
        <v>31</v>
      </c>
      <c r="C23" s="17">
        <v>4610000</v>
      </c>
      <c r="E23" s="77">
        <f>'CALENDARIZACION TRIMESTRAL 2021'!H23/'CALENDARIZACION TRIMESTRAL 2021'!C23</f>
        <v>0.41195639913232102</v>
      </c>
      <c r="F23" s="77">
        <f>'CALENDARIZACION TRIMESTRAL 2021'!L23/'CALENDARIZACION TRIMESTRAL 2021'!C23</f>
        <v>0.15563600867678959</v>
      </c>
      <c r="G23" s="77">
        <f>'CALENDARIZACION TRIMESTRAL 2021'!P23/'CALENDARIZACION TRIMESTRAL 2021'!C23</f>
        <v>0.16396616052060736</v>
      </c>
      <c r="H23" s="77">
        <f>'CALENDARIZACION TRIMESTRAL 2021'!T23/'CALENDARIZACION TRIMESTRAL 2021'!C23</f>
        <v>0.268441431670282</v>
      </c>
      <c r="I23" s="15">
        <f>SUM(E23:G23)</f>
        <v>0.73155856832971788</v>
      </c>
      <c r="J23" s="70">
        <f t="shared" si="2"/>
        <v>-4609999.2684414312</v>
      </c>
      <c r="K23" s="81">
        <f t="shared" si="3"/>
        <v>0.99999999999999989</v>
      </c>
    </row>
    <row r="24" spans="1:11" x14ac:dyDescent="0.25">
      <c r="A24" s="13" t="s">
        <v>20</v>
      </c>
      <c r="B24" s="14" t="s">
        <v>32</v>
      </c>
      <c r="C24" s="17">
        <v>809988</v>
      </c>
      <c r="E24" s="77">
        <f>'CALENDARIZACION TRIMESTRAL 2021'!H24/'CALENDARIZACION TRIMESTRAL 2021'!C24</f>
        <v>0.22072302305713171</v>
      </c>
      <c r="F24" s="77">
        <f>'CALENDARIZACION TRIMESTRAL 2021'!L24/'CALENDARIZACION TRIMESTRAL 2021'!C24</f>
        <v>0.23031328859192976</v>
      </c>
      <c r="G24" s="77">
        <f>'CALENDARIZACION TRIMESTRAL 2021'!P24/'CALENDARIZACION TRIMESTRAL 2021'!C24</f>
        <v>0.22840585292621618</v>
      </c>
      <c r="H24" s="77">
        <f>'CALENDARIZACION TRIMESTRAL 2021'!T24/'CALENDARIZACION TRIMESTRAL 2021'!C24</f>
        <v>0.32055783542472233</v>
      </c>
      <c r="I24" s="15">
        <f>SUM(E24:G24)</f>
        <v>0.67944216457527762</v>
      </c>
      <c r="J24" s="70">
        <f t="shared" si="2"/>
        <v>-809987.3205578354</v>
      </c>
      <c r="K24" s="81">
        <f t="shared" si="3"/>
        <v>1</v>
      </c>
    </row>
    <row r="25" spans="1:11" x14ac:dyDescent="0.25">
      <c r="A25" s="13">
        <v>1702</v>
      </c>
      <c r="B25" s="14" t="s">
        <v>33</v>
      </c>
      <c r="C25" s="17">
        <f t="shared" ref="C25:I25" si="13">SUM(C26:C28)</f>
        <v>36</v>
      </c>
      <c r="E25" s="78">
        <f>'CALENDARIZACION TRIMESTRAL 2021'!H25/'CALENDARIZACION TRIMESTRAL 2021'!C25</f>
        <v>0.25</v>
      </c>
      <c r="F25" s="78">
        <f>'CALENDARIZACION TRIMESTRAL 2021'!L25/'CALENDARIZACION TRIMESTRAL 2021'!C25</f>
        <v>0.25</v>
      </c>
      <c r="G25" s="78">
        <f>'CALENDARIZACION TRIMESTRAL 2021'!P25/'CALENDARIZACION TRIMESTRAL 2021'!C25</f>
        <v>0.25</v>
      </c>
      <c r="H25" s="78">
        <f>'CALENDARIZACION TRIMESTRAL 2021'!T25/'CALENDARIZACION TRIMESTRAL 2021'!C25</f>
        <v>0.25</v>
      </c>
      <c r="I25" s="17">
        <f t="shared" si="13"/>
        <v>2.25</v>
      </c>
      <c r="J25" s="70">
        <f t="shared" si="2"/>
        <v>-33.75</v>
      </c>
      <c r="K25" s="81">
        <f t="shared" si="3"/>
        <v>1</v>
      </c>
    </row>
    <row r="26" spans="1:11" x14ac:dyDescent="0.25">
      <c r="A26" s="13" t="s">
        <v>20</v>
      </c>
      <c r="B26" s="14" t="s">
        <v>30</v>
      </c>
      <c r="C26" s="17">
        <v>12</v>
      </c>
      <c r="E26" s="77">
        <f>'CALENDARIZACION TRIMESTRAL 2021'!H26/'CALENDARIZACION TRIMESTRAL 2021'!C26</f>
        <v>0.25</v>
      </c>
      <c r="F26" s="77">
        <f>'CALENDARIZACION TRIMESTRAL 2021'!L26/'CALENDARIZACION TRIMESTRAL 2021'!C26</f>
        <v>0.25</v>
      </c>
      <c r="G26" s="77">
        <f>'CALENDARIZACION TRIMESTRAL 2021'!P26/'CALENDARIZACION TRIMESTRAL 2021'!C26</f>
        <v>0.25</v>
      </c>
      <c r="H26" s="77">
        <f>'CALENDARIZACION TRIMESTRAL 2021'!T26/'CALENDARIZACION TRIMESTRAL 2021'!C26</f>
        <v>0.25</v>
      </c>
      <c r="I26" s="15">
        <f>SUM(E26:G26)</f>
        <v>0.75</v>
      </c>
      <c r="J26" s="70">
        <f t="shared" si="2"/>
        <v>-11.25</v>
      </c>
      <c r="K26" s="81">
        <f t="shared" si="3"/>
        <v>1</v>
      </c>
    </row>
    <row r="27" spans="1:11" x14ac:dyDescent="0.25">
      <c r="A27" s="13" t="s">
        <v>20</v>
      </c>
      <c r="B27" s="14" t="s">
        <v>31</v>
      </c>
      <c r="C27" s="17">
        <v>12</v>
      </c>
      <c r="E27" s="77">
        <f>'CALENDARIZACION TRIMESTRAL 2021'!H27/'CALENDARIZACION TRIMESTRAL 2021'!C27</f>
        <v>0.25</v>
      </c>
      <c r="F27" s="77">
        <f>'CALENDARIZACION TRIMESTRAL 2021'!L27/'CALENDARIZACION TRIMESTRAL 2021'!C27</f>
        <v>0.25</v>
      </c>
      <c r="G27" s="77">
        <f>'CALENDARIZACION TRIMESTRAL 2021'!P27/'CALENDARIZACION TRIMESTRAL 2021'!C27</f>
        <v>0.25</v>
      </c>
      <c r="H27" s="77">
        <f>'CALENDARIZACION TRIMESTRAL 2021'!T27/'CALENDARIZACION TRIMESTRAL 2021'!C27</f>
        <v>0.25</v>
      </c>
      <c r="I27" s="15">
        <f>SUM(E27:G27)</f>
        <v>0.75</v>
      </c>
      <c r="J27" s="70">
        <f t="shared" si="2"/>
        <v>-11.25</v>
      </c>
      <c r="K27" s="81">
        <f t="shared" si="3"/>
        <v>1</v>
      </c>
    </row>
    <row r="28" spans="1:11" x14ac:dyDescent="0.25">
      <c r="A28" s="13" t="s">
        <v>20</v>
      </c>
      <c r="B28" s="14" t="s">
        <v>34</v>
      </c>
      <c r="C28" s="17">
        <v>12</v>
      </c>
      <c r="E28" s="77">
        <f>'CALENDARIZACION TRIMESTRAL 2021'!H28/'CALENDARIZACION TRIMESTRAL 2021'!C28</f>
        <v>0.25</v>
      </c>
      <c r="F28" s="77">
        <f>'CALENDARIZACION TRIMESTRAL 2021'!L28/'CALENDARIZACION TRIMESTRAL 2021'!C28</f>
        <v>0.25</v>
      </c>
      <c r="G28" s="77">
        <f>'CALENDARIZACION TRIMESTRAL 2021'!P28/'CALENDARIZACION TRIMESTRAL 2021'!C28</f>
        <v>0.25</v>
      </c>
      <c r="H28" s="77">
        <f>'CALENDARIZACION TRIMESTRAL 2021'!T28/'CALENDARIZACION TRIMESTRAL 2021'!C28</f>
        <v>0.25</v>
      </c>
      <c r="I28" s="15">
        <f>SUM(E28:G28)</f>
        <v>0.75</v>
      </c>
      <c r="J28" s="70">
        <f t="shared" si="2"/>
        <v>-11.25</v>
      </c>
      <c r="K28" s="81">
        <f t="shared" si="3"/>
        <v>1</v>
      </c>
    </row>
    <row r="29" spans="1:11" x14ac:dyDescent="0.25">
      <c r="A29" s="13">
        <v>1703</v>
      </c>
      <c r="B29" s="14" t="s">
        <v>35</v>
      </c>
      <c r="C29" s="17">
        <f t="shared" ref="C29:I29" si="14">SUM(C30:C32)</f>
        <v>511024</v>
      </c>
      <c r="E29" s="78">
        <f>'CALENDARIZACION TRIMESTRAL 2021'!H29/'CALENDARIZACION TRIMESTRAL 2021'!C29</f>
        <v>0.21722267447321456</v>
      </c>
      <c r="F29" s="78">
        <f>'CALENDARIZACION TRIMESTRAL 2021'!L29/'CALENDARIZACION TRIMESTRAL 2021'!C29</f>
        <v>0.21722267447321456</v>
      </c>
      <c r="G29" s="78">
        <f>'CALENDARIZACION TRIMESTRAL 2021'!P29/'CALENDARIZACION TRIMESTRAL 2021'!C29</f>
        <v>0.21722267447321456</v>
      </c>
      <c r="H29" s="78">
        <f>'CALENDARIZACION TRIMESTRAL 2021'!T29/'CALENDARIZACION TRIMESTRAL 2021'!C29</f>
        <v>0.34833197658035631</v>
      </c>
      <c r="I29" s="17">
        <f t="shared" si="14"/>
        <v>2.1516634050880628</v>
      </c>
      <c r="J29" s="70">
        <f t="shared" si="2"/>
        <v>-511021.84833659494</v>
      </c>
      <c r="K29" s="81">
        <f t="shared" si="3"/>
        <v>1</v>
      </c>
    </row>
    <row r="30" spans="1:11" x14ac:dyDescent="0.25">
      <c r="A30" s="13" t="s">
        <v>20</v>
      </c>
      <c r="B30" s="14" t="s">
        <v>30</v>
      </c>
      <c r="C30" s="17">
        <v>12</v>
      </c>
      <c r="E30" s="77">
        <f>'CALENDARIZACION TRIMESTRAL 2021'!H30/'CALENDARIZACION TRIMESTRAL 2021'!C30</f>
        <v>0.25</v>
      </c>
      <c r="F30" s="77">
        <f>'CALENDARIZACION TRIMESTRAL 2021'!L30/'CALENDARIZACION TRIMESTRAL 2021'!C30</f>
        <v>0.25</v>
      </c>
      <c r="G30" s="77">
        <f>'CALENDARIZACION TRIMESTRAL 2021'!P30/'CALENDARIZACION TRIMESTRAL 2021'!C30</f>
        <v>0.25</v>
      </c>
      <c r="H30" s="77">
        <f>'CALENDARIZACION TRIMESTRAL 2021'!T30/'CALENDARIZACION TRIMESTRAL 2021'!C30</f>
        <v>0.25</v>
      </c>
      <c r="I30" s="15">
        <f>SUM(E30:G30)</f>
        <v>0.75</v>
      </c>
      <c r="J30" s="70">
        <f t="shared" si="2"/>
        <v>-11.25</v>
      </c>
      <c r="K30" s="81">
        <f t="shared" si="3"/>
        <v>1</v>
      </c>
    </row>
    <row r="31" spans="1:11" x14ac:dyDescent="0.25">
      <c r="A31" s="13" t="s">
        <v>20</v>
      </c>
      <c r="B31" s="14" t="s">
        <v>31</v>
      </c>
      <c r="C31" s="17">
        <v>511000</v>
      </c>
      <c r="E31" s="77">
        <f>'CALENDARIZACION TRIMESTRAL 2021'!H31/'CALENDARIZACION TRIMESTRAL 2021'!C31</f>
        <v>0.2172211350293542</v>
      </c>
      <c r="F31" s="77">
        <f>'CALENDARIZACION TRIMESTRAL 2021'!L31/'CALENDARIZACION TRIMESTRAL 2021'!C31</f>
        <v>0.2172211350293542</v>
      </c>
      <c r="G31" s="77">
        <f>'CALENDARIZACION TRIMESTRAL 2021'!P31/'CALENDARIZACION TRIMESTRAL 2021'!C31</f>
        <v>0.2172211350293542</v>
      </c>
      <c r="H31" s="77">
        <f>'CALENDARIZACION TRIMESTRAL 2021'!T31/'CALENDARIZACION TRIMESTRAL 2021'!C31</f>
        <v>0.34833659491193736</v>
      </c>
      <c r="I31" s="15">
        <f>SUM(E31:G31)</f>
        <v>0.65166340508806253</v>
      </c>
      <c r="J31" s="70">
        <f t="shared" si="2"/>
        <v>-510999.34833659494</v>
      </c>
      <c r="K31" s="81">
        <f t="shared" si="3"/>
        <v>0.99999999999999989</v>
      </c>
    </row>
    <row r="32" spans="1:11" x14ac:dyDescent="0.25">
      <c r="A32" s="13" t="s">
        <v>20</v>
      </c>
      <c r="B32" s="14" t="s">
        <v>36</v>
      </c>
      <c r="C32" s="17">
        <v>12</v>
      </c>
      <c r="E32" s="77">
        <f>'CALENDARIZACION TRIMESTRAL 2021'!H32/'CALENDARIZACION TRIMESTRAL 2021'!C32</f>
        <v>0.25</v>
      </c>
      <c r="F32" s="77">
        <f>'CALENDARIZACION TRIMESTRAL 2021'!L32/'CALENDARIZACION TRIMESTRAL 2021'!C32</f>
        <v>0.25</v>
      </c>
      <c r="G32" s="77">
        <f>'CALENDARIZACION TRIMESTRAL 2021'!P32/'CALENDARIZACION TRIMESTRAL 2021'!C32</f>
        <v>0.25</v>
      </c>
      <c r="H32" s="77">
        <f>'CALENDARIZACION TRIMESTRAL 2021'!T32/'CALENDARIZACION TRIMESTRAL 2021'!C32</f>
        <v>0.25</v>
      </c>
      <c r="I32" s="15">
        <f>SUM(E32:G32)</f>
        <v>0.75</v>
      </c>
      <c r="J32" s="70">
        <f t="shared" si="2"/>
        <v>-11.25</v>
      </c>
      <c r="K32" s="81">
        <f t="shared" si="3"/>
        <v>1</v>
      </c>
    </row>
    <row r="33" spans="1:11" x14ac:dyDescent="0.25">
      <c r="A33" s="13">
        <v>1704</v>
      </c>
      <c r="B33" s="14" t="s">
        <v>37</v>
      </c>
      <c r="C33" s="17">
        <f t="shared" ref="C33:I33" si="15">SUM(C34:C36)</f>
        <v>4696365.41</v>
      </c>
      <c r="E33" s="78">
        <f>'CALENDARIZACION TRIMESTRAL 2021'!H33/'CALENDARIZACION TRIMESTRAL 2021'!C33</f>
        <v>0.39440095441806772</v>
      </c>
      <c r="F33" s="78">
        <f>'CALENDARIZACION TRIMESTRAL 2021'!L33/'CALENDARIZACION TRIMESTRAL 2021'!C33</f>
        <v>0.15375123887559677</v>
      </c>
      <c r="G33" s="78">
        <f>'CALENDARIZACION TRIMESTRAL 2021'!P33/'CALENDARIZACION TRIMESTRAL 2021'!C33</f>
        <v>0.17721214755305847</v>
      </c>
      <c r="H33" s="78">
        <f>'CALENDARIZACION TRIMESTRAL 2021'!T33/'CALENDARIZACION TRIMESTRAL 2021'!C33</f>
        <v>0.27463565915327703</v>
      </c>
      <c r="I33" s="17">
        <f t="shared" si="15"/>
        <v>2.2253642149496109</v>
      </c>
      <c r="J33" s="70">
        <f t="shared" si="2"/>
        <v>-4696363.1846357854</v>
      </c>
      <c r="K33" s="81">
        <f t="shared" si="3"/>
        <v>1</v>
      </c>
    </row>
    <row r="34" spans="1:11" x14ac:dyDescent="0.25">
      <c r="A34" s="13" t="s">
        <v>20</v>
      </c>
      <c r="B34" s="14" t="s">
        <v>30</v>
      </c>
      <c r="C34" s="17">
        <v>12</v>
      </c>
      <c r="E34" s="77">
        <f>'CALENDARIZACION TRIMESTRAL 2021'!H34/'CALENDARIZACION TRIMESTRAL 2021'!C34</f>
        <v>0.25</v>
      </c>
      <c r="F34" s="77">
        <f>'CALENDARIZACION TRIMESTRAL 2021'!L34/'CALENDARIZACION TRIMESTRAL 2021'!C34</f>
        <v>0.25</v>
      </c>
      <c r="G34" s="77">
        <f>'CALENDARIZACION TRIMESTRAL 2021'!P34/'CALENDARIZACION TRIMESTRAL 2021'!C34</f>
        <v>0.25</v>
      </c>
      <c r="H34" s="77">
        <f>'CALENDARIZACION TRIMESTRAL 2021'!T34/'CALENDARIZACION TRIMESTRAL 2021'!C34</f>
        <v>0.25</v>
      </c>
      <c r="I34" s="15">
        <f>SUM(E34:G34)</f>
        <v>0.75</v>
      </c>
      <c r="J34" s="70">
        <f t="shared" si="2"/>
        <v>-11.25</v>
      </c>
      <c r="K34" s="81">
        <f t="shared" si="3"/>
        <v>1</v>
      </c>
    </row>
    <row r="35" spans="1:11" x14ac:dyDescent="0.25">
      <c r="A35" s="13" t="s">
        <v>20</v>
      </c>
      <c r="B35" s="14" t="s">
        <v>31</v>
      </c>
      <c r="C35" s="17">
        <v>4696341.41</v>
      </c>
      <c r="E35" s="77">
        <f>'CALENDARIZACION TRIMESTRAL 2021'!H35/'CALENDARIZACION TRIMESTRAL 2021'!C35</f>
        <v>0.39440169235907402</v>
      </c>
      <c r="F35" s="77">
        <f>'CALENDARIZACION TRIMESTRAL 2021'!L35/'CALENDARIZACION TRIMESTRAL 2021'!C35</f>
        <v>0.1537507470096813</v>
      </c>
      <c r="G35" s="77">
        <f>'CALENDARIZACION TRIMESTRAL 2021'!P35/'CALENDARIZACION TRIMESTRAL 2021'!C35</f>
        <v>0.17721177558085582</v>
      </c>
      <c r="H35" s="77">
        <f>'CALENDARIZACION TRIMESTRAL 2021'!T35/'CALENDARIZACION TRIMESTRAL 2021'!C35</f>
        <v>0.27463578505038888</v>
      </c>
      <c r="I35" s="15">
        <f>SUM(E35:G35)</f>
        <v>0.72536421494961112</v>
      </c>
      <c r="J35" s="70">
        <f t="shared" si="2"/>
        <v>-4696340.6846357854</v>
      </c>
      <c r="K35" s="81">
        <f t="shared" si="3"/>
        <v>1</v>
      </c>
    </row>
    <row r="36" spans="1:11" x14ac:dyDescent="0.25">
      <c r="A36" s="13" t="s">
        <v>20</v>
      </c>
      <c r="B36" s="14" t="s">
        <v>38</v>
      </c>
      <c r="C36" s="17">
        <v>12</v>
      </c>
      <c r="E36" s="77">
        <f>'CALENDARIZACION TRIMESTRAL 2021'!H36/'CALENDARIZACION TRIMESTRAL 2021'!C36</f>
        <v>0.25</v>
      </c>
      <c r="F36" s="77">
        <f>'CALENDARIZACION TRIMESTRAL 2021'!L36/'CALENDARIZACION TRIMESTRAL 2021'!C36</f>
        <v>0.25</v>
      </c>
      <c r="G36" s="77">
        <f>'CALENDARIZACION TRIMESTRAL 2021'!P36/'CALENDARIZACION TRIMESTRAL 2021'!C36</f>
        <v>0.25</v>
      </c>
      <c r="H36" s="77">
        <f>'CALENDARIZACION TRIMESTRAL 2021'!T36/'CALENDARIZACION TRIMESTRAL 2021'!C36</f>
        <v>0.25</v>
      </c>
      <c r="I36" s="15">
        <f>SUM(E36:G36)</f>
        <v>0.75</v>
      </c>
      <c r="J36" s="70">
        <f t="shared" si="2"/>
        <v>-11.25</v>
      </c>
      <c r="K36" s="81">
        <f t="shared" si="3"/>
        <v>1</v>
      </c>
    </row>
    <row r="37" spans="1:11" hidden="1" x14ac:dyDescent="0.25">
      <c r="A37" s="10"/>
      <c r="B37" s="11"/>
      <c r="C37" s="41"/>
      <c r="E37" s="76" t="e">
        <f>'CALENDARIZACION TRIMESTRAL 2021'!H37/'CALENDARIZACION TRIMESTRAL 2021'!C37</f>
        <v>#DIV/0!</v>
      </c>
      <c r="F37" s="76" t="e">
        <f>'CALENDARIZACION TRIMESTRAL 2021'!L37/'CALENDARIZACION TRIMESTRAL 2021'!C37</f>
        <v>#DIV/0!</v>
      </c>
      <c r="G37" s="76" t="e">
        <f>'CALENDARIZACION TRIMESTRAL 2021'!P37/'CALENDARIZACION TRIMESTRAL 2021'!C37</f>
        <v>#DIV/0!</v>
      </c>
      <c r="H37" s="76" t="e">
        <f>'CALENDARIZACION TRIMESTRAL 2021'!T37/'CALENDARIZACION TRIMESTRAL 2021'!C37</f>
        <v>#DIV/0!</v>
      </c>
      <c r="I37" s="12"/>
      <c r="J37" s="69"/>
      <c r="K37" s="81" t="e">
        <f t="shared" si="3"/>
        <v>#DIV/0!</v>
      </c>
    </row>
    <row r="38" spans="1:11" hidden="1" x14ac:dyDescent="0.25">
      <c r="A38" s="13"/>
      <c r="B38" s="14"/>
      <c r="C38" s="17"/>
      <c r="E38" s="77" t="e">
        <f>'CALENDARIZACION TRIMESTRAL 2021'!H38/'CALENDARIZACION TRIMESTRAL 2021'!C38</f>
        <v>#DIV/0!</v>
      </c>
      <c r="F38" s="77" t="e">
        <f>'CALENDARIZACION TRIMESTRAL 2021'!L38/'CALENDARIZACION TRIMESTRAL 2021'!C38</f>
        <v>#DIV/0!</v>
      </c>
      <c r="G38" s="77" t="e">
        <f>'CALENDARIZACION TRIMESTRAL 2021'!P38/'CALENDARIZACION TRIMESTRAL 2021'!C38</f>
        <v>#DIV/0!</v>
      </c>
      <c r="H38" s="77" t="e">
        <f>'CALENDARIZACION TRIMESTRAL 2021'!T38/'CALENDARIZACION TRIMESTRAL 2021'!C38</f>
        <v>#DIV/0!</v>
      </c>
      <c r="I38" s="15"/>
      <c r="J38" s="70"/>
      <c r="K38" s="81" t="e">
        <f t="shared" si="3"/>
        <v>#DIV/0!</v>
      </c>
    </row>
    <row r="39" spans="1:11" hidden="1" x14ac:dyDescent="0.25">
      <c r="A39" s="13"/>
      <c r="B39" s="14"/>
      <c r="C39" s="17"/>
      <c r="E39" s="77" t="e">
        <f>'CALENDARIZACION TRIMESTRAL 2021'!H39/'CALENDARIZACION TRIMESTRAL 2021'!C39</f>
        <v>#DIV/0!</v>
      </c>
      <c r="F39" s="77" t="e">
        <f>'CALENDARIZACION TRIMESTRAL 2021'!L39/'CALENDARIZACION TRIMESTRAL 2021'!C39</f>
        <v>#DIV/0!</v>
      </c>
      <c r="G39" s="77" t="e">
        <f>'CALENDARIZACION TRIMESTRAL 2021'!P39/'CALENDARIZACION TRIMESTRAL 2021'!C39</f>
        <v>#DIV/0!</v>
      </c>
      <c r="H39" s="77" t="e">
        <f>'CALENDARIZACION TRIMESTRAL 2021'!T39/'CALENDARIZACION TRIMESTRAL 2021'!C39</f>
        <v>#DIV/0!</v>
      </c>
      <c r="I39" s="15"/>
      <c r="J39" s="70"/>
      <c r="K39" s="81" t="e">
        <f t="shared" ref="K39:K70" si="16">SUM(E39+F39+G39+H39)</f>
        <v>#DIV/0!</v>
      </c>
    </row>
    <row r="40" spans="1:11" hidden="1" x14ac:dyDescent="0.25">
      <c r="A40" s="13"/>
      <c r="B40" s="14"/>
      <c r="C40" s="17"/>
      <c r="E40" s="77" t="e">
        <f>'CALENDARIZACION TRIMESTRAL 2021'!H40/'CALENDARIZACION TRIMESTRAL 2021'!C40</f>
        <v>#DIV/0!</v>
      </c>
      <c r="F40" s="77" t="e">
        <f>'CALENDARIZACION TRIMESTRAL 2021'!L40/'CALENDARIZACION TRIMESTRAL 2021'!C40</f>
        <v>#DIV/0!</v>
      </c>
      <c r="G40" s="77" t="e">
        <f>'CALENDARIZACION TRIMESTRAL 2021'!P40/'CALENDARIZACION TRIMESTRAL 2021'!C40</f>
        <v>#DIV/0!</v>
      </c>
      <c r="H40" s="77" t="e">
        <f>'CALENDARIZACION TRIMESTRAL 2021'!T40/'CALENDARIZACION TRIMESTRAL 2021'!C40</f>
        <v>#DIV/0!</v>
      </c>
      <c r="I40" s="15"/>
      <c r="J40" s="70"/>
      <c r="K40" s="81" t="e">
        <f t="shared" si="16"/>
        <v>#DIV/0!</v>
      </c>
    </row>
    <row r="41" spans="1:11" hidden="1" x14ac:dyDescent="0.25">
      <c r="A41" s="13"/>
      <c r="B41" s="14"/>
      <c r="C41" s="17"/>
      <c r="E41" s="77" t="e">
        <f>'CALENDARIZACION TRIMESTRAL 2021'!H41/'CALENDARIZACION TRIMESTRAL 2021'!C41</f>
        <v>#DIV/0!</v>
      </c>
      <c r="F41" s="77" t="e">
        <f>'CALENDARIZACION TRIMESTRAL 2021'!L41/'CALENDARIZACION TRIMESTRAL 2021'!C41</f>
        <v>#DIV/0!</v>
      </c>
      <c r="G41" s="77" t="e">
        <f>'CALENDARIZACION TRIMESTRAL 2021'!P41/'CALENDARIZACION TRIMESTRAL 2021'!C41</f>
        <v>#DIV/0!</v>
      </c>
      <c r="H41" s="77" t="e">
        <f>'CALENDARIZACION TRIMESTRAL 2021'!T41/'CALENDARIZACION TRIMESTRAL 2021'!C41</f>
        <v>#DIV/0!</v>
      </c>
      <c r="I41" s="15"/>
      <c r="J41" s="70"/>
      <c r="K41" s="81" t="e">
        <f t="shared" si="16"/>
        <v>#DIV/0!</v>
      </c>
    </row>
    <row r="42" spans="1:11" hidden="1" x14ac:dyDescent="0.25">
      <c r="A42" s="13"/>
      <c r="B42" s="14"/>
      <c r="C42" s="17"/>
      <c r="E42" s="77" t="e">
        <f>'CALENDARIZACION TRIMESTRAL 2021'!H42/'CALENDARIZACION TRIMESTRAL 2021'!C42</f>
        <v>#DIV/0!</v>
      </c>
      <c r="F42" s="77" t="e">
        <f>'CALENDARIZACION TRIMESTRAL 2021'!L42/'CALENDARIZACION TRIMESTRAL 2021'!C42</f>
        <v>#DIV/0!</v>
      </c>
      <c r="G42" s="77" t="e">
        <f>'CALENDARIZACION TRIMESTRAL 2021'!P42/'CALENDARIZACION TRIMESTRAL 2021'!C42</f>
        <v>#DIV/0!</v>
      </c>
      <c r="H42" s="77" t="e">
        <f>'CALENDARIZACION TRIMESTRAL 2021'!T42/'CALENDARIZACION TRIMESTRAL 2021'!C42</f>
        <v>#DIV/0!</v>
      </c>
      <c r="I42" s="15"/>
      <c r="J42" s="70"/>
      <c r="K42" s="81" t="e">
        <f t="shared" si="16"/>
        <v>#DIV/0!</v>
      </c>
    </row>
    <row r="43" spans="1:11" hidden="1" x14ac:dyDescent="0.25">
      <c r="A43" s="13"/>
      <c r="B43" s="14"/>
      <c r="C43" s="17"/>
      <c r="E43" s="77" t="e">
        <f>'CALENDARIZACION TRIMESTRAL 2021'!H43/'CALENDARIZACION TRIMESTRAL 2021'!C43</f>
        <v>#DIV/0!</v>
      </c>
      <c r="F43" s="77" t="e">
        <f>'CALENDARIZACION TRIMESTRAL 2021'!L43/'CALENDARIZACION TRIMESTRAL 2021'!C43</f>
        <v>#DIV/0!</v>
      </c>
      <c r="G43" s="77" t="e">
        <f>'CALENDARIZACION TRIMESTRAL 2021'!P43/'CALENDARIZACION TRIMESTRAL 2021'!C43</f>
        <v>#DIV/0!</v>
      </c>
      <c r="H43" s="77" t="e">
        <f>'CALENDARIZACION TRIMESTRAL 2021'!T43/'CALENDARIZACION TRIMESTRAL 2021'!C43</f>
        <v>#DIV/0!</v>
      </c>
      <c r="I43" s="15"/>
      <c r="J43" s="70"/>
      <c r="K43" s="81" t="e">
        <f t="shared" si="16"/>
        <v>#DIV/0!</v>
      </c>
    </row>
    <row r="44" spans="1:11" hidden="1" x14ac:dyDescent="0.25">
      <c r="A44" s="13"/>
      <c r="B44" s="14"/>
      <c r="C44" s="17"/>
      <c r="E44" s="77" t="e">
        <f>'CALENDARIZACION TRIMESTRAL 2021'!H44/'CALENDARIZACION TRIMESTRAL 2021'!C44</f>
        <v>#DIV/0!</v>
      </c>
      <c r="F44" s="77" t="e">
        <f>'CALENDARIZACION TRIMESTRAL 2021'!L44/'CALENDARIZACION TRIMESTRAL 2021'!C44</f>
        <v>#DIV/0!</v>
      </c>
      <c r="G44" s="77" t="e">
        <f>'CALENDARIZACION TRIMESTRAL 2021'!P44/'CALENDARIZACION TRIMESTRAL 2021'!C44</f>
        <v>#DIV/0!</v>
      </c>
      <c r="H44" s="77" t="e">
        <f>'CALENDARIZACION TRIMESTRAL 2021'!T44/'CALENDARIZACION TRIMESTRAL 2021'!C44</f>
        <v>#DIV/0!</v>
      </c>
      <c r="I44" s="15"/>
      <c r="J44" s="70"/>
      <c r="K44" s="81" t="e">
        <f t="shared" si="16"/>
        <v>#DIV/0!</v>
      </c>
    </row>
    <row r="45" spans="1:11" x14ac:dyDescent="0.25">
      <c r="A45" s="18">
        <v>3000</v>
      </c>
      <c r="B45" s="19" t="s">
        <v>47</v>
      </c>
      <c r="C45" s="41">
        <f>+C46</f>
        <v>60</v>
      </c>
      <c r="E45" s="75">
        <f>'CALENDARIZACION TRIMESTRAL 2021'!H45/'CALENDARIZACION TRIMESTRAL 2021'!C45</f>
        <v>0.25</v>
      </c>
      <c r="F45" s="75">
        <f>'CALENDARIZACION TRIMESTRAL 2021'!L45/'CALENDARIZACION TRIMESTRAL 2021'!C45</f>
        <v>0.25</v>
      </c>
      <c r="G45" s="75">
        <f>'CALENDARIZACION TRIMESTRAL 2021'!P45/'CALENDARIZACION TRIMESTRAL 2021'!C45</f>
        <v>0.25</v>
      </c>
      <c r="H45" s="75">
        <f>'CALENDARIZACION TRIMESTRAL 2021'!T45/'CALENDARIZACION TRIMESTRAL 2021'!C45</f>
        <v>0.25</v>
      </c>
      <c r="I45" s="41">
        <f t="shared" ref="I45" si="17">+I46</f>
        <v>3.75</v>
      </c>
      <c r="J45" s="69">
        <f t="shared" ref="J45:J76" si="18">I45-C45</f>
        <v>-56.25</v>
      </c>
      <c r="K45" s="81">
        <f t="shared" si="16"/>
        <v>1</v>
      </c>
    </row>
    <row r="46" spans="1:11" x14ac:dyDescent="0.25">
      <c r="A46" s="10">
        <v>3100</v>
      </c>
      <c r="B46" s="11" t="s">
        <v>48</v>
      </c>
      <c r="C46" s="41">
        <f>+C47+C48+C49+C50+C51</f>
        <v>60</v>
      </c>
      <c r="E46" s="75">
        <f>'CALENDARIZACION TRIMESTRAL 2021'!H46/'CALENDARIZACION TRIMESTRAL 2021'!C46</f>
        <v>0.25</v>
      </c>
      <c r="F46" s="75">
        <f>'CALENDARIZACION TRIMESTRAL 2021'!L46/'CALENDARIZACION TRIMESTRAL 2021'!C46</f>
        <v>0.25</v>
      </c>
      <c r="G46" s="75">
        <f>'CALENDARIZACION TRIMESTRAL 2021'!P46/'CALENDARIZACION TRIMESTRAL 2021'!C46</f>
        <v>0.25</v>
      </c>
      <c r="H46" s="75">
        <f>'CALENDARIZACION TRIMESTRAL 2021'!T46/'CALENDARIZACION TRIMESTRAL 2021'!C46</f>
        <v>0.25</v>
      </c>
      <c r="I46" s="41">
        <f t="shared" ref="I46" si="19">+I47+I48+I49+I50+I51</f>
        <v>3.75</v>
      </c>
      <c r="J46" s="69">
        <f t="shared" si="18"/>
        <v>-56.25</v>
      </c>
      <c r="K46" s="81">
        <f t="shared" si="16"/>
        <v>1</v>
      </c>
    </row>
    <row r="47" spans="1:11" x14ac:dyDescent="0.25">
      <c r="A47" s="13">
        <v>3101</v>
      </c>
      <c r="B47" s="14" t="s">
        <v>49</v>
      </c>
      <c r="C47" s="17">
        <v>12</v>
      </c>
      <c r="E47" s="77">
        <f>'CALENDARIZACION TRIMESTRAL 2021'!H47/'CALENDARIZACION TRIMESTRAL 2021'!C47</f>
        <v>0.25</v>
      </c>
      <c r="F47" s="77">
        <f>'CALENDARIZACION TRIMESTRAL 2021'!L47/'CALENDARIZACION TRIMESTRAL 2021'!C47</f>
        <v>0.25</v>
      </c>
      <c r="G47" s="77">
        <f>'CALENDARIZACION TRIMESTRAL 2021'!P47/'CALENDARIZACION TRIMESTRAL 2021'!C47</f>
        <v>0.25</v>
      </c>
      <c r="H47" s="77">
        <f>'CALENDARIZACION TRIMESTRAL 2021'!T47/'CALENDARIZACION TRIMESTRAL 2021'!C47</f>
        <v>0.25</v>
      </c>
      <c r="I47" s="15">
        <f>SUM(E47:G47)</f>
        <v>0.75</v>
      </c>
      <c r="J47" s="70">
        <f t="shared" si="18"/>
        <v>-11.25</v>
      </c>
      <c r="K47" s="81">
        <f t="shared" si="16"/>
        <v>1</v>
      </c>
    </row>
    <row r="48" spans="1:11" x14ac:dyDescent="0.25">
      <c r="A48" s="13">
        <v>3102</v>
      </c>
      <c r="B48" s="14" t="s">
        <v>50</v>
      </c>
      <c r="C48" s="17">
        <v>12</v>
      </c>
      <c r="E48" s="77">
        <f>'CALENDARIZACION TRIMESTRAL 2021'!H48/'CALENDARIZACION TRIMESTRAL 2021'!C48</f>
        <v>0.25</v>
      </c>
      <c r="F48" s="77">
        <f>'CALENDARIZACION TRIMESTRAL 2021'!L48/'CALENDARIZACION TRIMESTRAL 2021'!C48</f>
        <v>0.25</v>
      </c>
      <c r="G48" s="77">
        <f>'CALENDARIZACION TRIMESTRAL 2021'!P48/'CALENDARIZACION TRIMESTRAL 2021'!C48</f>
        <v>0.25</v>
      </c>
      <c r="H48" s="77">
        <f>'CALENDARIZACION TRIMESTRAL 2021'!T48/'CALENDARIZACION TRIMESTRAL 2021'!C48</f>
        <v>0.25</v>
      </c>
      <c r="I48" s="15">
        <f>SUM(E48:G48)</f>
        <v>0.75</v>
      </c>
      <c r="J48" s="70">
        <f t="shared" si="18"/>
        <v>-11.25</v>
      </c>
      <c r="K48" s="81">
        <f t="shared" si="16"/>
        <v>1</v>
      </c>
    </row>
    <row r="49" spans="1:11" x14ac:dyDescent="0.25">
      <c r="A49" s="13">
        <v>3103</v>
      </c>
      <c r="B49" s="14" t="s">
        <v>51</v>
      </c>
      <c r="C49" s="17">
        <v>12</v>
      </c>
      <c r="E49" s="77">
        <f>'CALENDARIZACION TRIMESTRAL 2021'!H49/'CALENDARIZACION TRIMESTRAL 2021'!C49</f>
        <v>0.25</v>
      </c>
      <c r="F49" s="77">
        <f>'CALENDARIZACION TRIMESTRAL 2021'!L49/'CALENDARIZACION TRIMESTRAL 2021'!C49</f>
        <v>0.25</v>
      </c>
      <c r="G49" s="77">
        <f>'CALENDARIZACION TRIMESTRAL 2021'!P49/'CALENDARIZACION TRIMESTRAL 2021'!C49</f>
        <v>0.25</v>
      </c>
      <c r="H49" s="77">
        <f>'CALENDARIZACION TRIMESTRAL 2021'!T49/'CALENDARIZACION TRIMESTRAL 2021'!C49</f>
        <v>0.25</v>
      </c>
      <c r="I49" s="15">
        <f>SUM(E49:G49)</f>
        <v>0.75</v>
      </c>
      <c r="J49" s="70">
        <f t="shared" si="18"/>
        <v>-11.25</v>
      </c>
      <c r="K49" s="81">
        <f t="shared" si="16"/>
        <v>1</v>
      </c>
    </row>
    <row r="50" spans="1:11" x14ac:dyDescent="0.25">
      <c r="A50" s="13">
        <v>3107</v>
      </c>
      <c r="B50" s="14" t="s">
        <v>52</v>
      </c>
      <c r="C50" s="17">
        <v>12</v>
      </c>
      <c r="E50" s="77">
        <f>'CALENDARIZACION TRIMESTRAL 2021'!H50/'CALENDARIZACION TRIMESTRAL 2021'!C50</f>
        <v>0.25</v>
      </c>
      <c r="F50" s="77">
        <f>'CALENDARIZACION TRIMESTRAL 2021'!L50/'CALENDARIZACION TRIMESTRAL 2021'!C50</f>
        <v>0.25</v>
      </c>
      <c r="G50" s="77">
        <f>'CALENDARIZACION TRIMESTRAL 2021'!P50/'CALENDARIZACION TRIMESTRAL 2021'!C50</f>
        <v>0.25</v>
      </c>
      <c r="H50" s="77">
        <f>'CALENDARIZACION TRIMESTRAL 2021'!T50/'CALENDARIZACION TRIMESTRAL 2021'!C50</f>
        <v>0.25</v>
      </c>
      <c r="I50" s="15">
        <f>SUM(E50:G50)</f>
        <v>0.75</v>
      </c>
      <c r="J50" s="70">
        <f t="shared" si="18"/>
        <v>-11.25</v>
      </c>
      <c r="K50" s="81">
        <f t="shared" si="16"/>
        <v>1</v>
      </c>
    </row>
    <row r="51" spans="1:11" x14ac:dyDescent="0.25">
      <c r="A51" s="13">
        <v>3109</v>
      </c>
      <c r="B51" s="14" t="s">
        <v>53</v>
      </c>
      <c r="C51" s="17">
        <v>12</v>
      </c>
      <c r="E51" s="77">
        <f>'CALENDARIZACION TRIMESTRAL 2021'!H51/'CALENDARIZACION TRIMESTRAL 2021'!C51</f>
        <v>0.25</v>
      </c>
      <c r="F51" s="77">
        <f>'CALENDARIZACION TRIMESTRAL 2021'!L51/'CALENDARIZACION TRIMESTRAL 2021'!C51</f>
        <v>0.25</v>
      </c>
      <c r="G51" s="77">
        <f>'CALENDARIZACION TRIMESTRAL 2021'!P51/'CALENDARIZACION TRIMESTRAL 2021'!C51</f>
        <v>0.25</v>
      </c>
      <c r="H51" s="77">
        <f>'CALENDARIZACION TRIMESTRAL 2021'!T51/'CALENDARIZACION TRIMESTRAL 2021'!C51</f>
        <v>0.25</v>
      </c>
      <c r="I51" s="15">
        <f>SUM(E51:G51)</f>
        <v>0.75</v>
      </c>
      <c r="J51" s="70">
        <f t="shared" si="18"/>
        <v>-11.25</v>
      </c>
      <c r="K51" s="81">
        <f t="shared" si="16"/>
        <v>1</v>
      </c>
    </row>
    <row r="52" spans="1:11" x14ac:dyDescent="0.25">
      <c r="A52" s="18">
        <v>4000</v>
      </c>
      <c r="B52" s="19" t="s">
        <v>54</v>
      </c>
      <c r="C52" s="40">
        <f>C53+C56+C158</f>
        <v>39611392</v>
      </c>
      <c r="E52" s="75">
        <f>'CALENDARIZACION TRIMESTRAL 2021'!H52/'CALENDARIZACION TRIMESTRAL 2021'!C52</f>
        <v>0.26211197021301347</v>
      </c>
      <c r="F52" s="75">
        <f>'CALENDARIZACION TRIMESTRAL 2021'!L52/'CALENDARIZACION TRIMESTRAL 2021'!C52</f>
        <v>0.20246046894792286</v>
      </c>
      <c r="G52" s="75">
        <f>'CALENDARIZACION TRIMESTRAL 2021'!P52/'CALENDARIZACION TRIMESTRAL 2021'!C52</f>
        <v>0.2285056783664659</v>
      </c>
      <c r="H52" s="75">
        <f>'CALENDARIZACION TRIMESTRAL 2021'!T52/'CALENDARIZACION TRIMESTRAL 2021'!C52</f>
        <v>0.30692188247259777</v>
      </c>
      <c r="I52" s="40">
        <f t="shared" ref="I52" si="20">I53+I56+I158</f>
        <v>66.875362181271868</v>
      </c>
      <c r="J52" s="69">
        <f t="shared" si="18"/>
        <v>-39611325.12463782</v>
      </c>
      <c r="K52" s="81">
        <f t="shared" si="16"/>
        <v>1</v>
      </c>
    </row>
    <row r="53" spans="1:11" ht="30" x14ac:dyDescent="0.25">
      <c r="A53" s="10">
        <v>4100</v>
      </c>
      <c r="B53" s="11" t="s">
        <v>55</v>
      </c>
      <c r="C53" s="41">
        <f>SUM(C54:C55)</f>
        <v>24</v>
      </c>
      <c r="E53" s="75">
        <f>'CALENDARIZACION TRIMESTRAL 2021'!H53/'CALENDARIZACION TRIMESTRAL 2021'!C53</f>
        <v>0.25</v>
      </c>
      <c r="F53" s="75">
        <f>'CALENDARIZACION TRIMESTRAL 2021'!L53/'CALENDARIZACION TRIMESTRAL 2021'!C53</f>
        <v>0.25</v>
      </c>
      <c r="G53" s="75">
        <f>'CALENDARIZACION TRIMESTRAL 2021'!P53/'CALENDARIZACION TRIMESTRAL 2021'!C53</f>
        <v>0.25</v>
      </c>
      <c r="H53" s="75">
        <f>'CALENDARIZACION TRIMESTRAL 2021'!T53/'CALENDARIZACION TRIMESTRAL 2021'!C53</f>
        <v>0.25</v>
      </c>
      <c r="I53" s="41">
        <f t="shared" ref="I53" si="21">SUM(I54:I55)</f>
        <v>1.5</v>
      </c>
      <c r="J53" s="69">
        <f t="shared" si="18"/>
        <v>-22.5</v>
      </c>
      <c r="K53" s="81">
        <f t="shared" si="16"/>
        <v>1</v>
      </c>
    </row>
    <row r="54" spans="1:11" x14ac:dyDescent="0.25">
      <c r="A54" s="13">
        <v>4101</v>
      </c>
      <c r="B54" s="14" t="s">
        <v>56</v>
      </c>
      <c r="C54" s="17">
        <v>12</v>
      </c>
      <c r="E54" s="77">
        <f>'CALENDARIZACION TRIMESTRAL 2021'!H54/'CALENDARIZACION TRIMESTRAL 2021'!C54</f>
        <v>0.25</v>
      </c>
      <c r="F54" s="77">
        <f>'CALENDARIZACION TRIMESTRAL 2021'!L54/'CALENDARIZACION TRIMESTRAL 2021'!C54</f>
        <v>0.25</v>
      </c>
      <c r="G54" s="77">
        <f>'CALENDARIZACION TRIMESTRAL 2021'!P54/'CALENDARIZACION TRIMESTRAL 2021'!C54</f>
        <v>0.25</v>
      </c>
      <c r="H54" s="77">
        <f>'CALENDARIZACION TRIMESTRAL 2021'!T54/'CALENDARIZACION TRIMESTRAL 2021'!C54</f>
        <v>0.25</v>
      </c>
      <c r="I54" s="15">
        <f>SUM(E54:G54)</f>
        <v>0.75</v>
      </c>
      <c r="J54" s="70">
        <f t="shared" si="18"/>
        <v>-11.25</v>
      </c>
      <c r="K54" s="81">
        <f t="shared" si="16"/>
        <v>1</v>
      </c>
    </row>
    <row r="55" spans="1:11" x14ac:dyDescent="0.25">
      <c r="A55" s="13">
        <v>4102</v>
      </c>
      <c r="B55" s="14" t="s">
        <v>57</v>
      </c>
      <c r="C55" s="17">
        <v>12</v>
      </c>
      <c r="E55" s="77">
        <f>'CALENDARIZACION TRIMESTRAL 2021'!H55/'CALENDARIZACION TRIMESTRAL 2021'!C55</f>
        <v>0.25</v>
      </c>
      <c r="F55" s="77">
        <f>'CALENDARIZACION TRIMESTRAL 2021'!L55/'CALENDARIZACION TRIMESTRAL 2021'!C55</f>
        <v>0.25</v>
      </c>
      <c r="G55" s="77">
        <f>'CALENDARIZACION TRIMESTRAL 2021'!P55/'CALENDARIZACION TRIMESTRAL 2021'!C55</f>
        <v>0.25</v>
      </c>
      <c r="H55" s="77">
        <f>'CALENDARIZACION TRIMESTRAL 2021'!T55/'CALENDARIZACION TRIMESTRAL 2021'!C55</f>
        <v>0.25</v>
      </c>
      <c r="I55" s="15">
        <f>SUM(E55:G55)</f>
        <v>0.75</v>
      </c>
      <c r="J55" s="70">
        <f t="shared" si="18"/>
        <v>-11.25</v>
      </c>
      <c r="K55" s="81">
        <f t="shared" si="16"/>
        <v>1</v>
      </c>
    </row>
    <row r="56" spans="1:11" x14ac:dyDescent="0.25">
      <c r="A56" s="10">
        <v>4300</v>
      </c>
      <c r="B56" s="11" t="s">
        <v>58</v>
      </c>
      <c r="C56" s="41">
        <f>+C57+C58+C62+C66+C68+C70+C78+C93+C97+C106+C123+C136+C137+C138+C142</f>
        <v>39596332</v>
      </c>
      <c r="E56" s="75">
        <f>'CALENDARIZACION TRIMESTRAL 2021'!H56/'CALENDARIZACION TRIMESTRAL 2021'!C56</f>
        <v>0.26202187111674891</v>
      </c>
      <c r="F56" s="75">
        <f>'CALENDARIZACION TRIMESTRAL 2021'!L56/'CALENDARIZACION TRIMESTRAL 2021'!C56</f>
        <v>0.2025304010482587</v>
      </c>
      <c r="G56" s="75">
        <f>'CALENDARIZACION TRIMESTRAL 2021'!P56/'CALENDARIZACION TRIMESTRAL 2021'!C56</f>
        <v>0.228476996303597</v>
      </c>
      <c r="H56" s="75">
        <f>'CALENDARIZACION TRIMESTRAL 2021'!T56/'CALENDARIZACION TRIMESTRAL 2021'!C56</f>
        <v>0.30697073153139537</v>
      </c>
      <c r="I56" s="41">
        <f t="shared" ref="I56" si="22">+I57+I58+I62+I66+I68+I70+I78+I93+I97+I106+I123+I136+I137+I138+I142</f>
        <v>62.303562181271872</v>
      </c>
      <c r="J56" s="69">
        <f t="shared" si="18"/>
        <v>-39596269.696437821</v>
      </c>
      <c r="K56" s="81">
        <f t="shared" si="16"/>
        <v>1</v>
      </c>
    </row>
    <row r="57" spans="1:11" x14ac:dyDescent="0.25">
      <c r="A57" s="13">
        <v>4301</v>
      </c>
      <c r="B57" s="14" t="s">
        <v>59</v>
      </c>
      <c r="C57" s="17">
        <v>20000000</v>
      </c>
      <c r="E57" s="77">
        <f>'CALENDARIZACION TRIMESTRAL 2021'!H57/'CALENDARIZACION TRIMESTRAL 2021'!C57</f>
        <v>0.27342305</v>
      </c>
      <c r="F57" s="77">
        <f>'CALENDARIZACION TRIMESTRAL 2021'!L57/'CALENDARIZACION TRIMESTRAL 2021'!C57</f>
        <v>0.22836039999999999</v>
      </c>
      <c r="G57" s="77">
        <f>'CALENDARIZACION TRIMESTRAL 2021'!P57/'CALENDARIZACION TRIMESTRAL 2021'!C57</f>
        <v>0.24205155</v>
      </c>
      <c r="H57" s="77">
        <f>'CALENDARIZACION TRIMESTRAL 2021'!T57/'CALENDARIZACION TRIMESTRAL 2021'!C57</f>
        <v>0.25616499999999998</v>
      </c>
      <c r="I57" s="15">
        <f>SUM(E57:G57)</f>
        <v>0.74383500000000002</v>
      </c>
      <c r="J57" s="70">
        <f t="shared" si="18"/>
        <v>-19999999.256165002</v>
      </c>
      <c r="K57" s="81">
        <f t="shared" si="16"/>
        <v>1</v>
      </c>
    </row>
    <row r="58" spans="1:11" x14ac:dyDescent="0.25">
      <c r="A58" s="13">
        <v>4303</v>
      </c>
      <c r="B58" s="14" t="s">
        <v>60</v>
      </c>
      <c r="C58" s="17">
        <f>+C59+C60+C61</f>
        <v>584467</v>
      </c>
      <c r="E58" s="78">
        <f>'CALENDARIZACION TRIMESTRAL 2021'!H58/'CALENDARIZACION TRIMESTRAL 2021'!C58</f>
        <v>0.81725401091935046</v>
      </c>
      <c r="F58" s="78">
        <f>'CALENDARIZACION TRIMESTRAL 2021'!L58/'CALENDARIZACION TRIMESTRAL 2021'!C58</f>
        <v>3.1242140274814489E-2</v>
      </c>
      <c r="G58" s="78">
        <f>'CALENDARIZACION TRIMESTRAL 2021'!P58/'CALENDARIZACION TRIMESTRAL 2021'!C58</f>
        <v>5.3561621100934695E-2</v>
      </c>
      <c r="H58" s="78">
        <f>'CALENDARIZACION TRIMESTRAL 2021'!T58/'CALENDARIZACION TRIMESTRAL 2021'!C58</f>
        <v>9.7942227704900367E-2</v>
      </c>
      <c r="I58" s="17">
        <f t="shared" ref="I58" si="23">+I59+I60+I61</f>
        <v>2.4020640165080254</v>
      </c>
      <c r="J58" s="70">
        <f t="shared" si="18"/>
        <v>-584464.59793598345</v>
      </c>
      <c r="K58" s="81">
        <f t="shared" si="16"/>
        <v>1</v>
      </c>
    </row>
    <row r="59" spans="1:11" x14ac:dyDescent="0.25">
      <c r="A59" s="13" t="s">
        <v>20</v>
      </c>
      <c r="B59" s="14" t="s">
        <v>61</v>
      </c>
      <c r="C59" s="17">
        <v>584443</v>
      </c>
      <c r="E59" s="77">
        <f>'CALENDARIZACION TRIMESTRAL 2021'!H59/'CALENDARIZACION TRIMESTRAL 2021'!C59</f>
        <v>0.81727730505797824</v>
      </c>
      <c r="F59" s="77">
        <f>'CALENDARIZACION TRIMESTRAL 2021'!L59/'CALENDARIZACION TRIMESTRAL 2021'!C59</f>
        <v>3.1233157040121962E-2</v>
      </c>
      <c r="G59" s="77">
        <f>'CALENDARIZACION TRIMESTRAL 2021'!P59/'CALENDARIZACION TRIMESTRAL 2021'!C59</f>
        <v>5.3553554409925347E-2</v>
      </c>
      <c r="H59" s="77">
        <f>'CALENDARIZACION TRIMESTRAL 2021'!T59/'CALENDARIZACION TRIMESTRAL 2021'!C59</f>
        <v>9.793598349197441E-2</v>
      </c>
      <c r="I59" s="15">
        <f>SUM(E59:G59)</f>
        <v>0.90206401650802559</v>
      </c>
      <c r="J59" s="70">
        <f t="shared" si="18"/>
        <v>-584442.09793598345</v>
      </c>
      <c r="K59" s="81">
        <f t="shared" si="16"/>
        <v>1</v>
      </c>
    </row>
    <row r="60" spans="1:11" x14ac:dyDescent="0.25">
      <c r="A60" s="13" t="s">
        <v>20</v>
      </c>
      <c r="B60" s="14" t="s">
        <v>62</v>
      </c>
      <c r="C60" s="17">
        <v>12</v>
      </c>
      <c r="E60" s="77">
        <f>'CALENDARIZACION TRIMESTRAL 2021'!H60/'CALENDARIZACION TRIMESTRAL 2021'!C60</f>
        <v>0.25</v>
      </c>
      <c r="F60" s="77">
        <f>'CALENDARIZACION TRIMESTRAL 2021'!L60/'CALENDARIZACION TRIMESTRAL 2021'!C60</f>
        <v>0.25</v>
      </c>
      <c r="G60" s="77">
        <f>'CALENDARIZACION TRIMESTRAL 2021'!P60/'CALENDARIZACION TRIMESTRAL 2021'!C60</f>
        <v>0.25</v>
      </c>
      <c r="H60" s="77">
        <f>'CALENDARIZACION TRIMESTRAL 2021'!T60/'CALENDARIZACION TRIMESTRAL 2021'!C60</f>
        <v>0.25</v>
      </c>
      <c r="I60" s="15">
        <f>SUM(E60:G60)</f>
        <v>0.75</v>
      </c>
      <c r="J60" s="70">
        <f t="shared" si="18"/>
        <v>-11.25</v>
      </c>
      <c r="K60" s="81">
        <f t="shared" si="16"/>
        <v>1</v>
      </c>
    </row>
    <row r="61" spans="1:11" x14ac:dyDescent="0.25">
      <c r="A61" s="13" t="s">
        <v>20</v>
      </c>
      <c r="B61" s="14" t="s">
        <v>63</v>
      </c>
      <c r="C61" s="17">
        <v>12</v>
      </c>
      <c r="E61" s="77">
        <f>'CALENDARIZACION TRIMESTRAL 2021'!H61/'CALENDARIZACION TRIMESTRAL 2021'!C61</f>
        <v>0.25</v>
      </c>
      <c r="F61" s="77">
        <f>'CALENDARIZACION TRIMESTRAL 2021'!L61/'CALENDARIZACION TRIMESTRAL 2021'!C61</f>
        <v>0.25</v>
      </c>
      <c r="G61" s="77">
        <f>'CALENDARIZACION TRIMESTRAL 2021'!P61/'CALENDARIZACION TRIMESTRAL 2021'!C61</f>
        <v>0.25</v>
      </c>
      <c r="H61" s="77">
        <f>'CALENDARIZACION TRIMESTRAL 2021'!T61/'CALENDARIZACION TRIMESTRAL 2021'!C61</f>
        <v>0.25</v>
      </c>
      <c r="I61" s="15">
        <f>SUM(E61:G61)</f>
        <v>0.75</v>
      </c>
      <c r="J61" s="70">
        <f t="shared" si="18"/>
        <v>-11.25</v>
      </c>
      <c r="K61" s="81">
        <f t="shared" si="16"/>
        <v>1</v>
      </c>
    </row>
    <row r="62" spans="1:11" x14ac:dyDescent="0.25">
      <c r="A62" s="13">
        <v>4304</v>
      </c>
      <c r="B62" s="14" t="s">
        <v>64</v>
      </c>
      <c r="C62" s="17">
        <f>+C63+C64+C65</f>
        <v>1450012</v>
      </c>
      <c r="E62" s="78">
        <f>'CALENDARIZACION TRIMESTRAL 2021'!H62/'CALENDARIZACION TRIMESTRAL 2021'!C62</f>
        <v>0.18522053610590808</v>
      </c>
      <c r="F62" s="78">
        <f>'CALENDARIZACION TRIMESTRAL 2021'!L62/'CALENDARIZACION TRIMESTRAL 2021'!C62</f>
        <v>0.1619227978802934</v>
      </c>
      <c r="G62" s="78">
        <f>'CALENDARIZACION TRIMESTRAL 2021'!P62/'CALENDARIZACION TRIMESTRAL 2021'!C62</f>
        <v>0.34848952974182285</v>
      </c>
      <c r="H62" s="78">
        <f>'CALENDARIZACION TRIMESTRAL 2021'!T62/'CALENDARIZACION TRIMESTRAL 2021'!C62</f>
        <v>0.3043671362719757</v>
      </c>
      <c r="I62" s="17">
        <f t="shared" ref="I62" si="24">+I63+I64+I65</f>
        <v>2.1444647115384616</v>
      </c>
      <c r="J62" s="70">
        <f t="shared" si="18"/>
        <v>-1450009.8555352886</v>
      </c>
      <c r="K62" s="81">
        <f t="shared" si="16"/>
        <v>1</v>
      </c>
    </row>
    <row r="63" spans="1:11" ht="28.5" x14ac:dyDescent="0.25">
      <c r="A63" s="13" t="s">
        <v>20</v>
      </c>
      <c r="B63" s="14" t="s">
        <v>65</v>
      </c>
      <c r="C63" s="17">
        <v>650000</v>
      </c>
      <c r="E63" s="77">
        <f>'CALENDARIZACION TRIMESTRAL 2021'!H63/'CALENDARIZACION TRIMESTRAL 2021'!C63</f>
        <v>0.20576923076923076</v>
      </c>
      <c r="F63" s="77">
        <f>'CALENDARIZACION TRIMESTRAL 2021'!L63/'CALENDARIZACION TRIMESTRAL 2021'!C63</f>
        <v>0.16466153846153847</v>
      </c>
      <c r="G63" s="77">
        <f>'CALENDARIZACION TRIMESTRAL 2021'!P63/'CALENDARIZACION TRIMESTRAL 2021'!C63</f>
        <v>0.34226769230769233</v>
      </c>
      <c r="H63" s="77">
        <f>'CALENDARIZACION TRIMESTRAL 2021'!T63/'CALENDARIZACION TRIMESTRAL 2021'!C63</f>
        <v>0.28730153846153844</v>
      </c>
      <c r="I63" s="15">
        <f>SUM(E63:G63)</f>
        <v>0.7126984615384615</v>
      </c>
      <c r="J63" s="70">
        <f t="shared" si="18"/>
        <v>-649999.28730153851</v>
      </c>
      <c r="K63" s="81">
        <f t="shared" si="16"/>
        <v>1</v>
      </c>
    </row>
    <row r="64" spans="1:11" ht="28.5" x14ac:dyDescent="0.25">
      <c r="A64" s="13" t="s">
        <v>20</v>
      </c>
      <c r="B64" s="14" t="s">
        <v>66</v>
      </c>
      <c r="C64" s="17">
        <v>12</v>
      </c>
      <c r="E64" s="77">
        <f>'CALENDARIZACION TRIMESTRAL 2021'!H64/'CALENDARIZACION TRIMESTRAL 2021'!C64</f>
        <v>0.25</v>
      </c>
      <c r="F64" s="77">
        <f>'CALENDARIZACION TRIMESTRAL 2021'!L64/'CALENDARIZACION TRIMESTRAL 2021'!C64</f>
        <v>0.25</v>
      </c>
      <c r="G64" s="77">
        <f>'CALENDARIZACION TRIMESTRAL 2021'!P64/'CALENDARIZACION TRIMESTRAL 2021'!C64</f>
        <v>0.25</v>
      </c>
      <c r="H64" s="77">
        <f>'CALENDARIZACION TRIMESTRAL 2021'!T64/'CALENDARIZACION TRIMESTRAL 2021'!C64</f>
        <v>0.25</v>
      </c>
      <c r="I64" s="15">
        <f>SUM(E64:G64)</f>
        <v>0.75</v>
      </c>
      <c r="J64" s="70">
        <f t="shared" si="18"/>
        <v>-11.25</v>
      </c>
      <c r="K64" s="81">
        <f t="shared" si="16"/>
        <v>1</v>
      </c>
    </row>
    <row r="65" spans="1:11" x14ac:dyDescent="0.25">
      <c r="A65" s="13" t="s">
        <v>20</v>
      </c>
      <c r="B65" s="14" t="s">
        <v>67</v>
      </c>
      <c r="C65" s="17">
        <v>800000</v>
      </c>
      <c r="E65" s="77">
        <f>'CALENDARIZACION TRIMESTRAL 2021'!H65/'CALENDARIZACION TRIMESTRAL 2021'!C65</f>
        <v>0.16852375</v>
      </c>
      <c r="F65" s="77">
        <f>'CALENDARIZACION TRIMESTRAL 2021'!L65/'CALENDARIZACION TRIMESTRAL 2021'!C65</f>
        <v>0.15969625000000001</v>
      </c>
      <c r="G65" s="77">
        <f>'CALENDARIZACION TRIMESTRAL 2021'!P65/'CALENDARIZACION TRIMESTRAL 2021'!C65</f>
        <v>0.35354625000000001</v>
      </c>
      <c r="H65" s="77">
        <f>'CALENDARIZACION TRIMESTRAL 2021'!T65/'CALENDARIZACION TRIMESTRAL 2021'!C65</f>
        <v>0.31823374999999998</v>
      </c>
      <c r="I65" s="15">
        <f>SUM(E65:G65)</f>
        <v>0.68176625000000002</v>
      </c>
      <c r="J65" s="70">
        <f t="shared" si="18"/>
        <v>-799999.31823374995</v>
      </c>
      <c r="K65" s="81">
        <f t="shared" si="16"/>
        <v>1</v>
      </c>
    </row>
    <row r="66" spans="1:11" x14ac:dyDescent="0.25">
      <c r="A66" s="13">
        <v>4306</v>
      </c>
      <c r="B66" s="14" t="s">
        <v>68</v>
      </c>
      <c r="C66" s="17">
        <f>C67</f>
        <v>262341</v>
      </c>
      <c r="E66" s="78">
        <f>'CALENDARIZACION TRIMESTRAL 2021'!H66/'CALENDARIZACION TRIMESTRAL 2021'!C66</f>
        <v>0.25000285887451829</v>
      </c>
      <c r="F66" s="78">
        <f>'CALENDARIZACION TRIMESTRAL 2021'!L66/'CALENDARIZACION TRIMESTRAL 2021'!C66</f>
        <v>0.25000285887451829</v>
      </c>
      <c r="G66" s="78">
        <f>'CALENDARIZACION TRIMESTRAL 2021'!P66/'CALENDARIZACION TRIMESTRAL 2021'!C66</f>
        <v>0.25000285887451829</v>
      </c>
      <c r="H66" s="78">
        <f>'CALENDARIZACION TRIMESTRAL 2021'!T66/'CALENDARIZACION TRIMESTRAL 2021'!C66</f>
        <v>0.24999142337644517</v>
      </c>
      <c r="I66" s="17">
        <f t="shared" ref="I66" si="25">I67</f>
        <v>0.75000857662355491</v>
      </c>
      <c r="J66" s="70">
        <f t="shared" si="18"/>
        <v>-262340.24999142339</v>
      </c>
      <c r="K66" s="81">
        <f t="shared" si="16"/>
        <v>1</v>
      </c>
    </row>
    <row r="67" spans="1:11" ht="28.5" x14ac:dyDescent="0.25">
      <c r="A67" s="13" t="s">
        <v>20</v>
      </c>
      <c r="B67" s="14" t="s">
        <v>69</v>
      </c>
      <c r="C67" s="17">
        <v>262341</v>
      </c>
      <c r="E67" s="77">
        <f>'CALENDARIZACION TRIMESTRAL 2021'!H67/'CALENDARIZACION TRIMESTRAL 2021'!C67</f>
        <v>0.25000285887451829</v>
      </c>
      <c r="F67" s="77">
        <f>'CALENDARIZACION TRIMESTRAL 2021'!L67/'CALENDARIZACION TRIMESTRAL 2021'!C67</f>
        <v>0.25000285887451829</v>
      </c>
      <c r="G67" s="77">
        <f>'CALENDARIZACION TRIMESTRAL 2021'!P67/'CALENDARIZACION TRIMESTRAL 2021'!C67</f>
        <v>0.25000285887451829</v>
      </c>
      <c r="H67" s="77">
        <f>'CALENDARIZACION TRIMESTRAL 2021'!T67/'CALENDARIZACION TRIMESTRAL 2021'!C67</f>
        <v>0.24999142337644517</v>
      </c>
      <c r="I67" s="15">
        <f>SUM(E67:G67)</f>
        <v>0.75000857662355491</v>
      </c>
      <c r="J67" s="70">
        <f t="shared" si="18"/>
        <v>-262340.24999142339</v>
      </c>
      <c r="K67" s="81">
        <f t="shared" si="16"/>
        <v>1</v>
      </c>
    </row>
    <row r="68" spans="1:11" x14ac:dyDescent="0.25">
      <c r="A68" s="13">
        <v>4307</v>
      </c>
      <c r="B68" s="14" t="s">
        <v>70</v>
      </c>
      <c r="C68" s="17">
        <f>+C69</f>
        <v>5000</v>
      </c>
      <c r="E68" s="78">
        <f>'CALENDARIZACION TRIMESTRAL 2021'!H68/'CALENDARIZACION TRIMESTRAL 2021'!C68</f>
        <v>0.252</v>
      </c>
      <c r="F68" s="78">
        <f>'CALENDARIZACION TRIMESTRAL 2021'!L68/'CALENDARIZACION TRIMESTRAL 2021'!C68</f>
        <v>0.252</v>
      </c>
      <c r="G68" s="78">
        <f>'CALENDARIZACION TRIMESTRAL 2021'!P68/'CALENDARIZACION TRIMESTRAL 2021'!C68</f>
        <v>0.252</v>
      </c>
      <c r="H68" s="78">
        <f>'CALENDARIZACION TRIMESTRAL 2021'!T68/'CALENDARIZACION TRIMESTRAL 2021'!C68</f>
        <v>0.24399999999999999</v>
      </c>
      <c r="I68" s="17">
        <f t="shared" ref="I68" si="26">+I69</f>
        <v>0.75600000000000001</v>
      </c>
      <c r="J68" s="70">
        <f t="shared" si="18"/>
        <v>-4999.2439999999997</v>
      </c>
      <c r="K68" s="81">
        <f t="shared" si="16"/>
        <v>1</v>
      </c>
    </row>
    <row r="69" spans="1:11" x14ac:dyDescent="0.25">
      <c r="A69" s="13" t="s">
        <v>20</v>
      </c>
      <c r="B69" s="14" t="s">
        <v>71</v>
      </c>
      <c r="C69" s="17">
        <v>5000</v>
      </c>
      <c r="E69" s="77">
        <f>'CALENDARIZACION TRIMESTRAL 2021'!H69/'CALENDARIZACION TRIMESTRAL 2021'!C69</f>
        <v>0.252</v>
      </c>
      <c r="F69" s="77">
        <f>'CALENDARIZACION TRIMESTRAL 2021'!L69/'CALENDARIZACION TRIMESTRAL 2021'!C69</f>
        <v>0.252</v>
      </c>
      <c r="G69" s="77">
        <f>'CALENDARIZACION TRIMESTRAL 2021'!P69/'CALENDARIZACION TRIMESTRAL 2021'!C69</f>
        <v>0.252</v>
      </c>
      <c r="H69" s="77">
        <f>'CALENDARIZACION TRIMESTRAL 2021'!T69/'CALENDARIZACION TRIMESTRAL 2021'!C69</f>
        <v>0.24399999999999999</v>
      </c>
      <c r="I69" s="15">
        <f>SUM(E69:G69)</f>
        <v>0.75600000000000001</v>
      </c>
      <c r="J69" s="70">
        <f t="shared" si="18"/>
        <v>-4999.2439999999997</v>
      </c>
      <c r="K69" s="81">
        <f t="shared" si="16"/>
        <v>1</v>
      </c>
    </row>
    <row r="70" spans="1:11" x14ac:dyDescent="0.25">
      <c r="A70" s="13">
        <v>4308</v>
      </c>
      <c r="B70" s="14" t="s">
        <v>72</v>
      </c>
      <c r="C70" s="17">
        <f>+C71+C72+C73+C74+C75+C76+C77</f>
        <v>287349</v>
      </c>
      <c r="E70" s="78">
        <f>'CALENDARIZACION TRIMESTRAL 2021'!H70/'CALENDARIZACION TRIMESTRAL 2021'!C70</f>
        <v>0.30518637614886429</v>
      </c>
      <c r="F70" s="78">
        <f>'CALENDARIZACION TRIMESTRAL 2021'!L70/'CALENDARIZACION TRIMESTRAL 2021'!C70</f>
        <v>0.17032945999464066</v>
      </c>
      <c r="G70" s="78">
        <f>'CALENDARIZACION TRIMESTRAL 2021'!P70/'CALENDARIZACION TRIMESTRAL 2021'!C70</f>
        <v>0.18569057139575917</v>
      </c>
      <c r="H70" s="78">
        <f>'CALENDARIZACION TRIMESTRAL 2021'!T70/'CALENDARIZACION TRIMESTRAL 2021'!C70</f>
        <v>0.33879359246073593</v>
      </c>
      <c r="I70" s="17">
        <f t="shared" ref="I70" si="27">+I71+I72+I73+I74+I75+I76+I77</f>
        <v>5.3522648690806935</v>
      </c>
      <c r="J70" s="70">
        <f t="shared" si="18"/>
        <v>-287343.64773513091</v>
      </c>
      <c r="K70" s="81">
        <f t="shared" si="16"/>
        <v>1</v>
      </c>
    </row>
    <row r="71" spans="1:11" x14ac:dyDescent="0.25">
      <c r="A71" s="13" t="s">
        <v>20</v>
      </c>
      <c r="B71" s="14" t="s">
        <v>274</v>
      </c>
      <c r="C71" s="17">
        <v>5000</v>
      </c>
      <c r="E71" s="77">
        <f>'CALENDARIZACION TRIMESTRAL 2021'!H71/'CALENDARIZACION TRIMESTRAL 2021'!C71</f>
        <v>0.252</v>
      </c>
      <c r="F71" s="77">
        <f>'CALENDARIZACION TRIMESTRAL 2021'!L71/'CALENDARIZACION TRIMESTRAL 2021'!C71</f>
        <v>0.252</v>
      </c>
      <c r="G71" s="77">
        <f>'CALENDARIZACION TRIMESTRAL 2021'!P71/'CALENDARIZACION TRIMESTRAL 2021'!C71</f>
        <v>0.252</v>
      </c>
      <c r="H71" s="77">
        <f>'CALENDARIZACION TRIMESTRAL 2021'!T71/'CALENDARIZACION TRIMESTRAL 2021'!C71</f>
        <v>0.24399999999999999</v>
      </c>
      <c r="I71" s="15">
        <f t="shared" ref="I71:I77" si="28">SUM(E71:G71)</f>
        <v>0.75600000000000001</v>
      </c>
      <c r="J71" s="70">
        <f t="shared" si="18"/>
        <v>-4999.2439999999997</v>
      </c>
      <c r="K71" s="81">
        <f t="shared" ref="K71:K102" si="29">SUM(E71+F71+G71+H71)</f>
        <v>1</v>
      </c>
    </row>
    <row r="72" spans="1:11" ht="28.5" x14ac:dyDescent="0.25">
      <c r="A72" s="13" t="s">
        <v>20</v>
      </c>
      <c r="B72" s="14" t="s">
        <v>275</v>
      </c>
      <c r="C72" s="17">
        <v>5000</v>
      </c>
      <c r="E72" s="77">
        <f>'CALENDARIZACION TRIMESTRAL 2021'!H72/'CALENDARIZACION TRIMESTRAL 2021'!C72</f>
        <v>0.252</v>
      </c>
      <c r="F72" s="77">
        <f>'CALENDARIZACION TRIMESTRAL 2021'!L72/'CALENDARIZACION TRIMESTRAL 2021'!C72</f>
        <v>0.252</v>
      </c>
      <c r="G72" s="77">
        <f>'CALENDARIZACION TRIMESTRAL 2021'!P72/'CALENDARIZACION TRIMESTRAL 2021'!C72</f>
        <v>0.252</v>
      </c>
      <c r="H72" s="77">
        <f>'CALENDARIZACION TRIMESTRAL 2021'!T72/'CALENDARIZACION TRIMESTRAL 2021'!C72</f>
        <v>0.24399999999999999</v>
      </c>
      <c r="I72" s="15">
        <f t="shared" si="28"/>
        <v>0.75600000000000001</v>
      </c>
      <c r="J72" s="70">
        <f t="shared" si="18"/>
        <v>-4999.2439999999997</v>
      </c>
      <c r="K72" s="81">
        <f t="shared" si="29"/>
        <v>1</v>
      </c>
    </row>
    <row r="73" spans="1:11" x14ac:dyDescent="0.25">
      <c r="A73" s="13" t="s">
        <v>20</v>
      </c>
      <c r="B73" s="14" t="s">
        <v>75</v>
      </c>
      <c r="C73" s="17">
        <v>12000</v>
      </c>
      <c r="E73" s="77">
        <f>'CALENDARIZACION TRIMESTRAL 2021'!H73/'CALENDARIZACION TRIMESTRAL 2021'!C73</f>
        <v>0.77500000000000002</v>
      </c>
      <c r="F73" s="77">
        <f>'CALENDARIZACION TRIMESTRAL 2021'!L73/'CALENDARIZACION TRIMESTRAL 2021'!C73</f>
        <v>7.4999999999999997E-2</v>
      </c>
      <c r="G73" s="77">
        <f>'CALENDARIZACION TRIMESTRAL 2021'!P73/'CALENDARIZACION TRIMESTRAL 2021'!C73</f>
        <v>7.4999999999999997E-2</v>
      </c>
      <c r="H73" s="77">
        <f>'CALENDARIZACION TRIMESTRAL 2021'!T73/'CALENDARIZACION TRIMESTRAL 2021'!C73</f>
        <v>7.4999999999999997E-2</v>
      </c>
      <c r="I73" s="15">
        <f t="shared" si="28"/>
        <v>0.92499999999999993</v>
      </c>
      <c r="J73" s="70">
        <f t="shared" si="18"/>
        <v>-11999.075000000001</v>
      </c>
      <c r="K73" s="81">
        <f t="shared" si="29"/>
        <v>0.99999999999999989</v>
      </c>
    </row>
    <row r="74" spans="1:11" x14ac:dyDescent="0.25">
      <c r="A74" s="13" t="s">
        <v>20</v>
      </c>
      <c r="B74" s="14" t="s">
        <v>76</v>
      </c>
      <c r="C74" s="17">
        <v>13393</v>
      </c>
      <c r="E74" s="77">
        <f>'CALENDARIZACION TRIMESTRAL 2021'!H74/'CALENDARIZACION TRIMESTRAL 2021'!C74</f>
        <v>0.25386395878443963</v>
      </c>
      <c r="F74" s="77">
        <f>'CALENDARIZACION TRIMESTRAL 2021'!L74/'CALENDARIZACION TRIMESTRAL 2021'!C74</f>
        <v>0.22399761069215263</v>
      </c>
      <c r="G74" s="77">
        <f>'CALENDARIZACION TRIMESTRAL 2021'!P74/'CALENDARIZACION TRIMESTRAL 2021'!C74</f>
        <v>0.29866348092287015</v>
      </c>
      <c r="H74" s="77">
        <f>'CALENDARIZACION TRIMESTRAL 2021'!T74/'CALENDARIZACION TRIMESTRAL 2021'!C74</f>
        <v>0.2234749496005376</v>
      </c>
      <c r="I74" s="15">
        <f t="shared" si="28"/>
        <v>0.7765250503994624</v>
      </c>
      <c r="J74" s="70">
        <f t="shared" si="18"/>
        <v>-13392.2234749496</v>
      </c>
      <c r="K74" s="81">
        <f t="shared" si="29"/>
        <v>1</v>
      </c>
    </row>
    <row r="75" spans="1:11" x14ac:dyDescent="0.25">
      <c r="A75" s="13" t="s">
        <v>20</v>
      </c>
      <c r="B75" s="14" t="s">
        <v>77</v>
      </c>
      <c r="C75" s="17">
        <v>251932</v>
      </c>
      <c r="E75" s="77">
        <f>'CALENDARIZACION TRIMESTRAL 2021'!H75/'CALENDARIZACION TRIMESTRAL 2021'!C75</f>
        <v>0.28765301748090755</v>
      </c>
      <c r="F75" s="77">
        <f>'CALENDARIZACION TRIMESTRAL 2021'!L75/'CALENDARIZACION TRIMESTRAL 2021'!C75</f>
        <v>0.16876776272962546</v>
      </c>
      <c r="G75" s="77">
        <f>'CALENDARIZACION TRIMESTRAL 2021'!P75/'CALENDARIZACION TRIMESTRAL 2021'!C75</f>
        <v>0.18231903847069844</v>
      </c>
      <c r="H75" s="77">
        <f>'CALENDARIZACION TRIMESTRAL 2021'!T75/'CALENDARIZACION TRIMESTRAL 2021'!C75</f>
        <v>0.36126018131876858</v>
      </c>
      <c r="I75" s="15">
        <f t="shared" si="28"/>
        <v>0.63873981868123142</v>
      </c>
      <c r="J75" s="70">
        <f t="shared" si="18"/>
        <v>-251931.36126018132</v>
      </c>
      <c r="K75" s="81">
        <f t="shared" si="29"/>
        <v>1</v>
      </c>
    </row>
    <row r="76" spans="1:11" x14ac:dyDescent="0.25">
      <c r="A76" s="13" t="s">
        <v>20</v>
      </c>
      <c r="B76" s="14" t="s">
        <v>78</v>
      </c>
      <c r="C76" s="17">
        <v>12</v>
      </c>
      <c r="E76" s="77">
        <f>'CALENDARIZACION TRIMESTRAL 2021'!H76/'CALENDARIZACION TRIMESTRAL 2021'!C76</f>
        <v>0.25</v>
      </c>
      <c r="F76" s="77">
        <f>'CALENDARIZACION TRIMESTRAL 2021'!L76/'CALENDARIZACION TRIMESTRAL 2021'!C76</f>
        <v>0.25</v>
      </c>
      <c r="G76" s="77">
        <f>'CALENDARIZACION TRIMESTRAL 2021'!P76/'CALENDARIZACION TRIMESTRAL 2021'!C76</f>
        <v>0.25</v>
      </c>
      <c r="H76" s="77">
        <f>'CALENDARIZACION TRIMESTRAL 2021'!T76/'CALENDARIZACION TRIMESTRAL 2021'!C76</f>
        <v>0.25</v>
      </c>
      <c r="I76" s="15">
        <f t="shared" si="28"/>
        <v>0.75</v>
      </c>
      <c r="J76" s="70">
        <f t="shared" si="18"/>
        <v>-11.25</v>
      </c>
      <c r="K76" s="81">
        <f t="shared" si="29"/>
        <v>1</v>
      </c>
    </row>
    <row r="77" spans="1:11" ht="28.5" x14ac:dyDescent="0.25">
      <c r="A77" s="13" t="s">
        <v>20</v>
      </c>
      <c r="B77" s="14" t="s">
        <v>79</v>
      </c>
      <c r="C77" s="17">
        <v>12</v>
      </c>
      <c r="E77" s="77">
        <f>'CALENDARIZACION TRIMESTRAL 2021'!H77/'CALENDARIZACION TRIMESTRAL 2021'!C77</f>
        <v>0.25</v>
      </c>
      <c r="F77" s="77">
        <f>'CALENDARIZACION TRIMESTRAL 2021'!L77/'CALENDARIZACION TRIMESTRAL 2021'!C77</f>
        <v>0.25</v>
      </c>
      <c r="G77" s="77">
        <f>'CALENDARIZACION TRIMESTRAL 2021'!P77/'CALENDARIZACION TRIMESTRAL 2021'!C77</f>
        <v>0.25</v>
      </c>
      <c r="H77" s="77">
        <f>'CALENDARIZACION TRIMESTRAL 2021'!T77/'CALENDARIZACION TRIMESTRAL 2021'!C77</f>
        <v>0.25</v>
      </c>
      <c r="I77" s="15">
        <f t="shared" si="28"/>
        <v>0.75</v>
      </c>
      <c r="J77" s="70">
        <f t="shared" ref="J77:J108" si="30">I77-C77</f>
        <v>-11.25</v>
      </c>
      <c r="K77" s="81">
        <f t="shared" si="29"/>
        <v>1</v>
      </c>
    </row>
    <row r="78" spans="1:11" x14ac:dyDescent="0.25">
      <c r="A78" s="13">
        <v>4310</v>
      </c>
      <c r="B78" s="14" t="s">
        <v>80</v>
      </c>
      <c r="C78" s="17">
        <f>SUM(C79:C92)</f>
        <v>8444828</v>
      </c>
      <c r="E78" s="78">
        <f>'CALENDARIZACION TRIMESTRAL 2021'!H78/'CALENDARIZACION TRIMESTRAL 2021'!C78</f>
        <v>0.18143081185312476</v>
      </c>
      <c r="F78" s="78">
        <f>'CALENDARIZACION TRIMESTRAL 2021'!L78/'CALENDARIZACION TRIMESTRAL 2021'!C78</f>
        <v>0.21574945043285665</v>
      </c>
      <c r="G78" s="78">
        <f>'CALENDARIZACION TRIMESTRAL 2021'!P78/'CALENDARIZACION TRIMESTRAL 2021'!C78</f>
        <v>0.23909604790056116</v>
      </c>
      <c r="H78" s="78">
        <f>'CALENDARIZACION TRIMESTRAL 2021'!T78/'CALENDARIZACION TRIMESTRAL 2021'!C78</f>
        <v>0.36372368981345743</v>
      </c>
      <c r="I78" s="17">
        <f t="shared" ref="I78" si="31">SUM(I79:I92)</f>
        <v>9.5921507926663132</v>
      </c>
      <c r="J78" s="70">
        <f t="shared" si="30"/>
        <v>-8444818.4078492075</v>
      </c>
      <c r="K78" s="81">
        <f t="shared" si="29"/>
        <v>1</v>
      </c>
    </row>
    <row r="79" spans="1:11" ht="28.5" x14ac:dyDescent="0.25">
      <c r="A79" s="13" t="s">
        <v>20</v>
      </c>
      <c r="B79" s="14" t="s">
        <v>81</v>
      </c>
      <c r="C79" s="17">
        <v>4000000</v>
      </c>
      <c r="E79" s="77">
        <f>'CALENDARIZACION TRIMESTRAL 2021'!H79/'CALENDARIZACION TRIMESTRAL 2021'!C79</f>
        <v>0.16456899999999999</v>
      </c>
      <c r="F79" s="77">
        <f>'CALENDARIZACION TRIMESTRAL 2021'!L79/'CALENDARIZACION TRIMESTRAL 2021'!C79</f>
        <v>0.2752735</v>
      </c>
      <c r="G79" s="77">
        <f>'CALENDARIZACION TRIMESTRAL 2021'!P79/'CALENDARIZACION TRIMESTRAL 2021'!C79</f>
        <v>0.24950225000000001</v>
      </c>
      <c r="H79" s="77">
        <f>'CALENDARIZACION TRIMESTRAL 2021'!T79/'CALENDARIZACION TRIMESTRAL 2021'!C79</f>
        <v>0.31065524999999999</v>
      </c>
      <c r="I79" s="15">
        <f t="shared" ref="I79:I92" si="32">SUM(E79:G79)</f>
        <v>0.68934475000000006</v>
      </c>
      <c r="J79" s="70">
        <f t="shared" si="30"/>
        <v>-3999999.3106552502</v>
      </c>
      <c r="K79" s="81">
        <f t="shared" si="29"/>
        <v>1</v>
      </c>
    </row>
    <row r="80" spans="1:11" x14ac:dyDescent="0.25">
      <c r="A80" s="13" t="s">
        <v>20</v>
      </c>
      <c r="B80" s="14" t="s">
        <v>82</v>
      </c>
      <c r="C80" s="17">
        <v>1300000</v>
      </c>
      <c r="E80" s="77">
        <f>'CALENDARIZACION TRIMESTRAL 2021'!H80/'CALENDARIZACION TRIMESTRAL 2021'!C80</f>
        <v>0.21941153846153846</v>
      </c>
      <c r="F80" s="77">
        <f>'CALENDARIZACION TRIMESTRAL 2021'!L80/'CALENDARIZACION TRIMESTRAL 2021'!C80</f>
        <v>0.23292307692307693</v>
      </c>
      <c r="G80" s="77">
        <f>'CALENDARIZACION TRIMESTRAL 2021'!P80/'CALENDARIZACION TRIMESTRAL 2021'!C80</f>
        <v>7.1152307692307695E-2</v>
      </c>
      <c r="H80" s="77">
        <f>'CALENDARIZACION TRIMESTRAL 2021'!T80/'CALENDARIZACION TRIMESTRAL 2021'!C80</f>
        <v>0.47651307692307693</v>
      </c>
      <c r="I80" s="15">
        <f t="shared" si="32"/>
        <v>0.52348692307692313</v>
      </c>
      <c r="J80" s="70">
        <f t="shared" si="30"/>
        <v>-1299999.476513077</v>
      </c>
      <c r="K80" s="81">
        <f t="shared" si="29"/>
        <v>1</v>
      </c>
    </row>
    <row r="81" spans="1:11" ht="28.5" x14ac:dyDescent="0.25">
      <c r="A81" s="13" t="s">
        <v>20</v>
      </c>
      <c r="B81" s="14" t="s">
        <v>83</v>
      </c>
      <c r="C81" s="17">
        <v>12</v>
      </c>
      <c r="E81" s="77">
        <f>'CALENDARIZACION TRIMESTRAL 2021'!H81/'CALENDARIZACION TRIMESTRAL 2021'!C81</f>
        <v>0.25</v>
      </c>
      <c r="F81" s="77">
        <f>'CALENDARIZACION TRIMESTRAL 2021'!L81/'CALENDARIZACION TRIMESTRAL 2021'!C81</f>
        <v>0.25</v>
      </c>
      <c r="G81" s="77">
        <f>'CALENDARIZACION TRIMESTRAL 2021'!P81/'CALENDARIZACION TRIMESTRAL 2021'!C81</f>
        <v>0.25</v>
      </c>
      <c r="H81" s="77">
        <f>'CALENDARIZACION TRIMESTRAL 2021'!T81/'CALENDARIZACION TRIMESTRAL 2021'!C81</f>
        <v>0.25</v>
      </c>
      <c r="I81" s="15">
        <f t="shared" si="32"/>
        <v>0.75</v>
      </c>
      <c r="J81" s="70">
        <f t="shared" si="30"/>
        <v>-11.25</v>
      </c>
      <c r="K81" s="81">
        <f t="shared" si="29"/>
        <v>1</v>
      </c>
    </row>
    <row r="82" spans="1:11" ht="42.75" x14ac:dyDescent="0.25">
      <c r="A82" s="13" t="s">
        <v>20</v>
      </c>
      <c r="B82" s="14" t="s">
        <v>84</v>
      </c>
      <c r="C82" s="17">
        <v>12</v>
      </c>
      <c r="E82" s="77">
        <f>'CALENDARIZACION TRIMESTRAL 2021'!H82/'CALENDARIZACION TRIMESTRAL 2021'!C82</f>
        <v>0.25</v>
      </c>
      <c r="F82" s="77">
        <f>'CALENDARIZACION TRIMESTRAL 2021'!L82/'CALENDARIZACION TRIMESTRAL 2021'!C82</f>
        <v>0.25</v>
      </c>
      <c r="G82" s="77">
        <f>'CALENDARIZACION TRIMESTRAL 2021'!P82/'CALENDARIZACION TRIMESTRAL 2021'!C82</f>
        <v>0.25</v>
      </c>
      <c r="H82" s="77">
        <f>'CALENDARIZACION TRIMESTRAL 2021'!T82/'CALENDARIZACION TRIMESTRAL 2021'!C82</f>
        <v>0.25</v>
      </c>
      <c r="I82" s="15">
        <f t="shared" si="32"/>
        <v>0.75</v>
      </c>
      <c r="J82" s="70">
        <f t="shared" si="30"/>
        <v>-11.25</v>
      </c>
      <c r="K82" s="81">
        <f t="shared" si="29"/>
        <v>1</v>
      </c>
    </row>
    <row r="83" spans="1:11" ht="28.5" x14ac:dyDescent="0.25">
      <c r="A83" s="13" t="s">
        <v>20</v>
      </c>
      <c r="B83" s="14" t="s">
        <v>85</v>
      </c>
      <c r="C83" s="17">
        <v>12</v>
      </c>
      <c r="E83" s="77">
        <f>'CALENDARIZACION TRIMESTRAL 2021'!H83/'CALENDARIZACION TRIMESTRAL 2021'!C83</f>
        <v>0.25</v>
      </c>
      <c r="F83" s="77">
        <f>'CALENDARIZACION TRIMESTRAL 2021'!L83/'CALENDARIZACION TRIMESTRAL 2021'!C83</f>
        <v>0.25</v>
      </c>
      <c r="G83" s="77">
        <f>'CALENDARIZACION TRIMESTRAL 2021'!P83/'CALENDARIZACION TRIMESTRAL 2021'!C83</f>
        <v>0.25</v>
      </c>
      <c r="H83" s="77">
        <f>'CALENDARIZACION TRIMESTRAL 2021'!T83/'CALENDARIZACION TRIMESTRAL 2021'!C83</f>
        <v>0.25</v>
      </c>
      <c r="I83" s="15">
        <f t="shared" si="32"/>
        <v>0.75</v>
      </c>
      <c r="J83" s="70">
        <f t="shared" si="30"/>
        <v>-11.25</v>
      </c>
      <c r="K83" s="81">
        <f t="shared" si="29"/>
        <v>1</v>
      </c>
    </row>
    <row r="84" spans="1:11" x14ac:dyDescent="0.25">
      <c r="A84" s="13" t="s">
        <v>20</v>
      </c>
      <c r="B84" s="14" t="s">
        <v>86</v>
      </c>
      <c r="C84" s="17">
        <v>300000</v>
      </c>
      <c r="E84" s="77">
        <f>'CALENDARIZACION TRIMESTRAL 2021'!H84/'CALENDARIZACION TRIMESTRAL 2021'!C84</f>
        <v>0.20060666666666666</v>
      </c>
      <c r="F84" s="77">
        <f>'CALENDARIZACION TRIMESTRAL 2021'!L84/'CALENDARIZACION TRIMESTRAL 2021'!C84</f>
        <v>0.12661333333333333</v>
      </c>
      <c r="G84" s="77">
        <f>'CALENDARIZACION TRIMESTRAL 2021'!P84/'CALENDARIZACION TRIMESTRAL 2021'!C84</f>
        <v>0.31803666666666669</v>
      </c>
      <c r="H84" s="77">
        <f>'CALENDARIZACION TRIMESTRAL 2021'!T84/'CALENDARIZACION TRIMESTRAL 2021'!C84</f>
        <v>0.35474333333333335</v>
      </c>
      <c r="I84" s="15">
        <f t="shared" si="32"/>
        <v>0.64525666666666659</v>
      </c>
      <c r="J84" s="70">
        <f t="shared" si="30"/>
        <v>-299999.35474333336</v>
      </c>
      <c r="K84" s="81">
        <f t="shared" si="29"/>
        <v>1</v>
      </c>
    </row>
    <row r="85" spans="1:11" x14ac:dyDescent="0.25">
      <c r="A85" s="13" t="s">
        <v>20</v>
      </c>
      <c r="B85" s="14" t="s">
        <v>87</v>
      </c>
      <c r="C85" s="17">
        <v>800000</v>
      </c>
      <c r="E85" s="77">
        <f>'CALENDARIZACION TRIMESTRAL 2021'!H85/'CALENDARIZACION TRIMESTRAL 2021'!C85</f>
        <v>1.7636249999999999E-2</v>
      </c>
      <c r="F85" s="77">
        <f>'CALENDARIZACION TRIMESTRAL 2021'!L85/'CALENDARIZACION TRIMESTRAL 2021'!C85</f>
        <v>0.12026625000000001</v>
      </c>
      <c r="G85" s="77">
        <f>'CALENDARIZACION TRIMESTRAL 2021'!P85/'CALENDARIZACION TRIMESTRAL 2021'!C85</f>
        <v>0.41545749999999998</v>
      </c>
      <c r="H85" s="77">
        <f>'CALENDARIZACION TRIMESTRAL 2021'!T85/'CALENDARIZACION TRIMESTRAL 2021'!C85</f>
        <v>0.44663999999999998</v>
      </c>
      <c r="I85" s="15">
        <f t="shared" si="32"/>
        <v>0.55335999999999996</v>
      </c>
      <c r="J85" s="70">
        <f t="shared" si="30"/>
        <v>-799999.44663999998</v>
      </c>
      <c r="K85" s="81">
        <f t="shared" si="29"/>
        <v>1</v>
      </c>
    </row>
    <row r="86" spans="1:11" x14ac:dyDescent="0.25">
      <c r="A86" s="13" t="s">
        <v>20</v>
      </c>
      <c r="B86" s="14" t="s">
        <v>88</v>
      </c>
      <c r="C86" s="17">
        <v>12</v>
      </c>
      <c r="E86" s="77">
        <f>'CALENDARIZACION TRIMESTRAL 2021'!H86/'CALENDARIZACION TRIMESTRAL 2021'!C86</f>
        <v>0.25</v>
      </c>
      <c r="F86" s="77">
        <f>'CALENDARIZACION TRIMESTRAL 2021'!L86/'CALENDARIZACION TRIMESTRAL 2021'!C86</f>
        <v>0.25</v>
      </c>
      <c r="G86" s="77">
        <f>'CALENDARIZACION TRIMESTRAL 2021'!P86/'CALENDARIZACION TRIMESTRAL 2021'!C86</f>
        <v>0.25</v>
      </c>
      <c r="H86" s="77">
        <f>'CALENDARIZACION TRIMESTRAL 2021'!T86/'CALENDARIZACION TRIMESTRAL 2021'!C86</f>
        <v>0.25</v>
      </c>
      <c r="I86" s="15">
        <f t="shared" si="32"/>
        <v>0.75</v>
      </c>
      <c r="J86" s="70">
        <f t="shared" si="30"/>
        <v>-11.25</v>
      </c>
      <c r="K86" s="81">
        <f t="shared" si="29"/>
        <v>1</v>
      </c>
    </row>
    <row r="87" spans="1:11" x14ac:dyDescent="0.25">
      <c r="A87" s="13" t="s">
        <v>20</v>
      </c>
      <c r="B87" s="14" t="s">
        <v>89</v>
      </c>
      <c r="C87" s="17">
        <v>21553</v>
      </c>
      <c r="E87" s="77">
        <f>'CALENDARIZACION TRIMESTRAL 2021'!H87/'CALENDARIZACION TRIMESTRAL 2021'!C87</f>
        <v>0.4493110007887533</v>
      </c>
      <c r="F87" s="77">
        <f>'CALENDARIZACION TRIMESTRAL 2021'!L87/'CALENDARIZACION TRIMESTRAL 2021'!C87</f>
        <v>2.7467173943302555E-2</v>
      </c>
      <c r="G87" s="77">
        <f>'CALENDARIZACION TRIMESTRAL 2021'!P87/'CALENDARIZACION TRIMESTRAL 2021'!C87</f>
        <v>0.46397253282605672</v>
      </c>
      <c r="H87" s="77">
        <f>'CALENDARIZACION TRIMESTRAL 2021'!T87/'CALENDARIZACION TRIMESTRAL 2021'!C87</f>
        <v>5.9249292441887438E-2</v>
      </c>
      <c r="I87" s="15">
        <f t="shared" si="32"/>
        <v>0.94075070755811252</v>
      </c>
      <c r="J87" s="70">
        <f t="shared" si="30"/>
        <v>-21552.059249292441</v>
      </c>
      <c r="K87" s="81">
        <f t="shared" si="29"/>
        <v>1</v>
      </c>
    </row>
    <row r="88" spans="1:11" ht="28.5" x14ac:dyDescent="0.25">
      <c r="A88" s="13" t="s">
        <v>20</v>
      </c>
      <c r="B88" s="14" t="s">
        <v>90</v>
      </c>
      <c r="C88" s="17">
        <v>523203</v>
      </c>
      <c r="E88" s="77">
        <f>'CALENDARIZACION TRIMESTRAL 2021'!H88/'CALENDARIZACION TRIMESTRAL 2021'!C88</f>
        <v>0.33685586665214073</v>
      </c>
      <c r="F88" s="77">
        <f>'CALENDARIZACION TRIMESTRAL 2021'!L88/'CALENDARIZACION TRIMESTRAL 2021'!C88</f>
        <v>3.0427960084326734E-2</v>
      </c>
      <c r="G88" s="77">
        <f>'CALENDARIZACION TRIMESTRAL 2021'!P88/'CALENDARIZACION TRIMESTRAL 2021'!C88</f>
        <v>0.25899125196147577</v>
      </c>
      <c r="H88" s="77">
        <f>'CALENDARIZACION TRIMESTRAL 2021'!T88/'CALENDARIZACION TRIMESTRAL 2021'!C88</f>
        <v>0.37372492130205676</v>
      </c>
      <c r="I88" s="15">
        <f t="shared" si="32"/>
        <v>0.62627507869794319</v>
      </c>
      <c r="J88" s="70">
        <f t="shared" si="30"/>
        <v>-523202.37372492132</v>
      </c>
      <c r="K88" s="81">
        <f t="shared" si="29"/>
        <v>1</v>
      </c>
    </row>
    <row r="89" spans="1:11" ht="28.5" x14ac:dyDescent="0.25">
      <c r="A89" s="13" t="s">
        <v>20</v>
      </c>
      <c r="B89" s="14" t="s">
        <v>91</v>
      </c>
      <c r="C89" s="17">
        <v>12</v>
      </c>
      <c r="E89" s="77">
        <f>'CALENDARIZACION TRIMESTRAL 2021'!H89/'CALENDARIZACION TRIMESTRAL 2021'!C89</f>
        <v>0.25</v>
      </c>
      <c r="F89" s="77">
        <f>'CALENDARIZACION TRIMESTRAL 2021'!L89/'CALENDARIZACION TRIMESTRAL 2021'!C89</f>
        <v>0.25</v>
      </c>
      <c r="G89" s="77">
        <f>'CALENDARIZACION TRIMESTRAL 2021'!P89/'CALENDARIZACION TRIMESTRAL 2021'!C89</f>
        <v>0.25</v>
      </c>
      <c r="H89" s="77">
        <f>'CALENDARIZACION TRIMESTRAL 2021'!T89/'CALENDARIZACION TRIMESTRAL 2021'!C89</f>
        <v>0.25</v>
      </c>
      <c r="I89" s="15">
        <f t="shared" si="32"/>
        <v>0.75</v>
      </c>
      <c r="J89" s="70">
        <f t="shared" si="30"/>
        <v>-11.25</v>
      </c>
      <c r="K89" s="81">
        <f t="shared" si="29"/>
        <v>1</v>
      </c>
    </row>
    <row r="90" spans="1:11" x14ac:dyDescent="0.25">
      <c r="A90" s="13" t="s">
        <v>20</v>
      </c>
      <c r="B90" s="14" t="s">
        <v>92</v>
      </c>
      <c r="C90" s="17">
        <v>1200000</v>
      </c>
      <c r="E90" s="77">
        <f>'CALENDARIZACION TRIMESTRAL 2021'!H90/'CALENDARIZACION TRIMESTRAL 2021'!C90</f>
        <v>0.25284000000000001</v>
      </c>
      <c r="F90" s="77">
        <f>'CALENDARIZACION TRIMESTRAL 2021'!L90/'CALENDARIZACION TRIMESTRAL 2021'!C90</f>
        <v>0.17715249999999999</v>
      </c>
      <c r="G90" s="77">
        <f>'CALENDARIZACION TRIMESTRAL 2021'!P90/'CALENDARIZACION TRIMESTRAL 2021'!C90</f>
        <v>0.25552416666666666</v>
      </c>
      <c r="H90" s="77">
        <f>'CALENDARIZACION TRIMESTRAL 2021'!T90/'CALENDARIZACION TRIMESTRAL 2021'!C90</f>
        <v>0.31448333333333334</v>
      </c>
      <c r="I90" s="15">
        <f t="shared" si="32"/>
        <v>0.68551666666666666</v>
      </c>
      <c r="J90" s="70">
        <f t="shared" si="30"/>
        <v>-1199999.3144833334</v>
      </c>
      <c r="K90" s="81">
        <f t="shared" si="29"/>
        <v>1</v>
      </c>
    </row>
    <row r="91" spans="1:11" x14ac:dyDescent="0.25">
      <c r="A91" s="20" t="s">
        <v>20</v>
      </c>
      <c r="B91" s="14" t="s">
        <v>93</v>
      </c>
      <c r="C91" s="17">
        <v>300000</v>
      </c>
      <c r="E91" s="77">
        <f>'CALENDARIZACION TRIMESTRAL 2021'!H91/'CALENDARIZACION TRIMESTRAL 2021'!C91</f>
        <v>8.3320000000000005E-2</v>
      </c>
      <c r="F91" s="77">
        <f>'CALENDARIZACION TRIMESTRAL 2021'!L91/'CALENDARIZACION TRIMESTRAL 2021'!C91</f>
        <v>0.18254333333333334</v>
      </c>
      <c r="G91" s="77">
        <f>'CALENDARIZACION TRIMESTRAL 2021'!P91/'CALENDARIZACION TRIMESTRAL 2021'!C91</f>
        <v>0.16229666666666667</v>
      </c>
      <c r="H91" s="77">
        <f>'CALENDARIZACION TRIMESTRAL 2021'!T91/'CALENDARIZACION TRIMESTRAL 2021'!C91</f>
        <v>0.57184000000000001</v>
      </c>
      <c r="I91" s="15">
        <f t="shared" si="32"/>
        <v>0.42815999999999999</v>
      </c>
      <c r="J91" s="70">
        <f t="shared" si="30"/>
        <v>-299999.57183999999</v>
      </c>
      <c r="K91" s="81">
        <f t="shared" si="29"/>
        <v>1</v>
      </c>
    </row>
    <row r="92" spans="1:11" ht="28.5" x14ac:dyDescent="0.25">
      <c r="A92" s="20"/>
      <c r="B92" s="14" t="s">
        <v>276</v>
      </c>
      <c r="C92" s="17">
        <v>12</v>
      </c>
      <c r="E92" s="77">
        <f>'CALENDARIZACION TRIMESTRAL 2021'!H92/'CALENDARIZACION TRIMESTRAL 2021'!C92</f>
        <v>0.25</v>
      </c>
      <c r="F92" s="77">
        <f>'CALENDARIZACION TRIMESTRAL 2021'!L92/'CALENDARIZACION TRIMESTRAL 2021'!C92</f>
        <v>0.25</v>
      </c>
      <c r="G92" s="77">
        <f>'CALENDARIZACION TRIMESTRAL 2021'!P92/'CALENDARIZACION TRIMESTRAL 2021'!C92</f>
        <v>0.25</v>
      </c>
      <c r="H92" s="77">
        <f>'CALENDARIZACION TRIMESTRAL 2021'!T92/'CALENDARIZACION TRIMESTRAL 2021'!C92</f>
        <v>0.25</v>
      </c>
      <c r="I92" s="15">
        <f t="shared" si="32"/>
        <v>0.75</v>
      </c>
      <c r="J92" s="70">
        <f t="shared" si="30"/>
        <v>-11.25</v>
      </c>
      <c r="K92" s="81">
        <f t="shared" si="29"/>
        <v>1</v>
      </c>
    </row>
    <row r="93" spans="1:11" x14ac:dyDescent="0.25">
      <c r="A93" s="13">
        <v>4311</v>
      </c>
      <c r="B93" s="14" t="s">
        <v>95</v>
      </c>
      <c r="C93" s="17">
        <f>+C94+C95+C96</f>
        <v>36</v>
      </c>
      <c r="E93" s="78">
        <f>'CALENDARIZACION TRIMESTRAL 2021'!H93/'CALENDARIZACION TRIMESTRAL 2021'!C93</f>
        <v>0.25</v>
      </c>
      <c r="F93" s="78">
        <f>'CALENDARIZACION TRIMESTRAL 2021'!L93/'CALENDARIZACION TRIMESTRAL 2021'!C93</f>
        <v>0.25</v>
      </c>
      <c r="G93" s="78">
        <f>'CALENDARIZACION TRIMESTRAL 2021'!P93/'CALENDARIZACION TRIMESTRAL 2021'!C93</f>
        <v>0.25</v>
      </c>
      <c r="H93" s="78">
        <f>'CALENDARIZACION TRIMESTRAL 2021'!T93/'CALENDARIZACION TRIMESTRAL 2021'!C93</f>
        <v>0.25</v>
      </c>
      <c r="I93" s="17">
        <f t="shared" ref="I93" si="33">+I94+I95+I96</f>
        <v>2.25</v>
      </c>
      <c r="J93" s="70">
        <f t="shared" si="30"/>
        <v>-33.75</v>
      </c>
      <c r="K93" s="81">
        <f t="shared" si="29"/>
        <v>1</v>
      </c>
    </row>
    <row r="94" spans="1:11" x14ac:dyDescent="0.25">
      <c r="A94" s="13" t="s">
        <v>20</v>
      </c>
      <c r="B94" s="14" t="s">
        <v>96</v>
      </c>
      <c r="C94" s="17">
        <v>12</v>
      </c>
      <c r="E94" s="77">
        <f>'CALENDARIZACION TRIMESTRAL 2021'!H94/'CALENDARIZACION TRIMESTRAL 2021'!C94</f>
        <v>0.25</v>
      </c>
      <c r="F94" s="77">
        <f>'CALENDARIZACION TRIMESTRAL 2021'!L94/'CALENDARIZACION TRIMESTRAL 2021'!C94</f>
        <v>0.25</v>
      </c>
      <c r="G94" s="77">
        <f>'CALENDARIZACION TRIMESTRAL 2021'!P94/'CALENDARIZACION TRIMESTRAL 2021'!C94</f>
        <v>0.25</v>
      </c>
      <c r="H94" s="77">
        <f>'CALENDARIZACION TRIMESTRAL 2021'!T94/'CALENDARIZACION TRIMESTRAL 2021'!C94</f>
        <v>0.25</v>
      </c>
      <c r="I94" s="15">
        <f>SUM(E94:G94)</f>
        <v>0.75</v>
      </c>
      <c r="J94" s="70">
        <f t="shared" si="30"/>
        <v>-11.25</v>
      </c>
      <c r="K94" s="81">
        <f t="shared" si="29"/>
        <v>1</v>
      </c>
    </row>
    <row r="95" spans="1:11" x14ac:dyDescent="0.25">
      <c r="A95" s="13" t="s">
        <v>20</v>
      </c>
      <c r="B95" s="14" t="s">
        <v>97</v>
      </c>
      <c r="C95" s="17">
        <v>12</v>
      </c>
      <c r="E95" s="77">
        <f>'CALENDARIZACION TRIMESTRAL 2021'!H95/'CALENDARIZACION TRIMESTRAL 2021'!C95</f>
        <v>0.25</v>
      </c>
      <c r="F95" s="77">
        <f>'CALENDARIZACION TRIMESTRAL 2021'!L95/'CALENDARIZACION TRIMESTRAL 2021'!C95</f>
        <v>0.25</v>
      </c>
      <c r="G95" s="77">
        <f>'CALENDARIZACION TRIMESTRAL 2021'!P95/'CALENDARIZACION TRIMESTRAL 2021'!C95</f>
        <v>0.25</v>
      </c>
      <c r="H95" s="77">
        <f>'CALENDARIZACION TRIMESTRAL 2021'!T95/'CALENDARIZACION TRIMESTRAL 2021'!C95</f>
        <v>0.25</v>
      </c>
      <c r="I95" s="15">
        <f>SUM(E95:G95)</f>
        <v>0.75</v>
      </c>
      <c r="J95" s="70">
        <f t="shared" si="30"/>
        <v>-11.25</v>
      </c>
      <c r="K95" s="81">
        <f t="shared" si="29"/>
        <v>1</v>
      </c>
    </row>
    <row r="96" spans="1:11" x14ac:dyDescent="0.25">
      <c r="A96" s="13" t="s">
        <v>20</v>
      </c>
      <c r="B96" s="14" t="s">
        <v>98</v>
      </c>
      <c r="C96" s="17">
        <v>12</v>
      </c>
      <c r="E96" s="77">
        <f>'CALENDARIZACION TRIMESTRAL 2021'!H96/'CALENDARIZACION TRIMESTRAL 2021'!C96</f>
        <v>0.25</v>
      </c>
      <c r="F96" s="77">
        <f>'CALENDARIZACION TRIMESTRAL 2021'!L96/'CALENDARIZACION TRIMESTRAL 2021'!C96</f>
        <v>0.25</v>
      </c>
      <c r="G96" s="77">
        <f>'CALENDARIZACION TRIMESTRAL 2021'!P96/'CALENDARIZACION TRIMESTRAL 2021'!C96</f>
        <v>0.25</v>
      </c>
      <c r="H96" s="77">
        <f>'CALENDARIZACION TRIMESTRAL 2021'!T96/'CALENDARIZACION TRIMESTRAL 2021'!C96</f>
        <v>0.25</v>
      </c>
      <c r="I96" s="15">
        <f>SUM(E96:G96)</f>
        <v>0.75</v>
      </c>
      <c r="J96" s="70">
        <f t="shared" si="30"/>
        <v>-11.25</v>
      </c>
      <c r="K96" s="81">
        <f t="shared" si="29"/>
        <v>1</v>
      </c>
    </row>
    <row r="97" spans="1:11" x14ac:dyDescent="0.25">
      <c r="A97" s="13">
        <v>4312</v>
      </c>
      <c r="B97" s="14" t="s">
        <v>99</v>
      </c>
      <c r="C97" s="17">
        <f>SUM(C98:C105)</f>
        <v>3709828</v>
      </c>
      <c r="E97" s="78">
        <f>'CALENDARIZACION TRIMESTRAL 2021'!H97/'CALENDARIZACION TRIMESTRAL 2021'!C97</f>
        <v>0.33822214938266681</v>
      </c>
      <c r="F97" s="78">
        <f>'CALENDARIZACION TRIMESTRAL 2021'!L97/'CALENDARIZACION TRIMESTRAL 2021'!C97</f>
        <v>3.26837254988641E-2</v>
      </c>
      <c r="G97" s="78">
        <f>'CALENDARIZACION TRIMESTRAL 2021'!P97/'CALENDARIZACION TRIMESTRAL 2021'!C97</f>
        <v>8.4995854255237716E-2</v>
      </c>
      <c r="H97" s="78">
        <f>'CALENDARIZACION TRIMESTRAL 2021'!T97/'CALENDARIZACION TRIMESTRAL 2021'!C97</f>
        <v>0.54409827086323137</v>
      </c>
      <c r="I97" s="17">
        <f t="shared" ref="I97" si="34">SUM(I98:I105)</f>
        <v>5.3715031470588235</v>
      </c>
      <c r="J97" s="70">
        <f t="shared" si="30"/>
        <v>-3709822.6284968532</v>
      </c>
      <c r="K97" s="81">
        <f t="shared" si="29"/>
        <v>1</v>
      </c>
    </row>
    <row r="98" spans="1:11" ht="28.5" x14ac:dyDescent="0.25">
      <c r="A98" s="13" t="s">
        <v>20</v>
      </c>
      <c r="B98" s="14" t="s">
        <v>100</v>
      </c>
      <c r="C98" s="17">
        <v>12</v>
      </c>
      <c r="E98" s="77">
        <f>'CALENDARIZACION TRIMESTRAL 2021'!H98/'CALENDARIZACION TRIMESTRAL 2021'!C98</f>
        <v>0.25</v>
      </c>
      <c r="F98" s="77">
        <f>'CALENDARIZACION TRIMESTRAL 2021'!L98/'CALENDARIZACION TRIMESTRAL 2021'!C98</f>
        <v>0.25</v>
      </c>
      <c r="G98" s="77">
        <f>'CALENDARIZACION TRIMESTRAL 2021'!P98/'CALENDARIZACION TRIMESTRAL 2021'!C98</f>
        <v>0.25</v>
      </c>
      <c r="H98" s="77">
        <f>'CALENDARIZACION TRIMESTRAL 2021'!T98/'CALENDARIZACION TRIMESTRAL 2021'!C98</f>
        <v>0.25</v>
      </c>
      <c r="I98" s="15">
        <f t="shared" ref="I98:I105" si="35">SUM(E98:G98)</f>
        <v>0.75</v>
      </c>
      <c r="J98" s="70">
        <f t="shared" si="30"/>
        <v>-11.25</v>
      </c>
      <c r="K98" s="81">
        <f t="shared" si="29"/>
        <v>1</v>
      </c>
    </row>
    <row r="99" spans="1:11" x14ac:dyDescent="0.25">
      <c r="A99" s="13" t="s">
        <v>20</v>
      </c>
      <c r="B99" s="14" t="s">
        <v>101</v>
      </c>
      <c r="C99" s="17">
        <v>1700000</v>
      </c>
      <c r="E99" s="77">
        <f>'CALENDARIZACION TRIMESTRAL 2021'!H99/'CALENDARIZACION TRIMESTRAL 2021'!C99</f>
        <v>0.11293529411764706</v>
      </c>
      <c r="F99" s="77">
        <f>'CALENDARIZACION TRIMESTRAL 2021'!L99/'CALENDARIZACION TRIMESTRAL 2021'!C99</f>
        <v>6.2820000000000001E-2</v>
      </c>
      <c r="G99" s="77">
        <f>'CALENDARIZACION TRIMESTRAL 2021'!P99/'CALENDARIZACION TRIMESTRAL 2021'!C99</f>
        <v>2.1112352941176471E-2</v>
      </c>
      <c r="H99" s="77">
        <f>'CALENDARIZACION TRIMESTRAL 2021'!T99/'CALENDARIZACION TRIMESTRAL 2021'!C99</f>
        <v>0.80313235294117646</v>
      </c>
      <c r="I99" s="15">
        <f t="shared" si="35"/>
        <v>0.19686764705882354</v>
      </c>
      <c r="J99" s="70">
        <f t="shared" si="30"/>
        <v>-1699999.8031323529</v>
      </c>
      <c r="K99" s="81">
        <f t="shared" si="29"/>
        <v>1</v>
      </c>
    </row>
    <row r="100" spans="1:11" x14ac:dyDescent="0.25">
      <c r="A100" s="13" t="s">
        <v>20</v>
      </c>
      <c r="B100" s="14" t="s">
        <v>102</v>
      </c>
      <c r="C100" s="17">
        <v>2000000</v>
      </c>
      <c r="E100" s="77">
        <f>'CALENDARIZACION TRIMESTRAL 2021'!H100/'CALENDARIZACION TRIMESTRAL 2021'!C100</f>
        <v>0.53014950000000005</v>
      </c>
      <c r="F100" s="77">
        <f>'CALENDARIZACION TRIMESTRAL 2021'!L100/'CALENDARIZACION TRIMESTRAL 2021'!C100</f>
        <v>6.0000000000000001E-3</v>
      </c>
      <c r="G100" s="77">
        <f>'CALENDARIZACION TRIMESTRAL 2021'!P100/'CALENDARIZACION TRIMESTRAL 2021'!C100</f>
        <v>0.138486</v>
      </c>
      <c r="H100" s="77">
        <f>'CALENDARIZACION TRIMESTRAL 2021'!T100/'CALENDARIZACION TRIMESTRAL 2021'!C100</f>
        <v>0.3253645</v>
      </c>
      <c r="I100" s="15">
        <f t="shared" si="35"/>
        <v>0.67463550000000005</v>
      </c>
      <c r="J100" s="70">
        <f t="shared" si="30"/>
        <v>-1999999.3253645001</v>
      </c>
      <c r="K100" s="81">
        <f t="shared" si="29"/>
        <v>1</v>
      </c>
    </row>
    <row r="101" spans="1:11" x14ac:dyDescent="0.25">
      <c r="A101" s="13" t="s">
        <v>20</v>
      </c>
      <c r="B101" s="14" t="s">
        <v>103</v>
      </c>
      <c r="C101" s="17">
        <v>12</v>
      </c>
      <c r="E101" s="77">
        <f>'CALENDARIZACION TRIMESTRAL 2021'!H101/'CALENDARIZACION TRIMESTRAL 2021'!C101</f>
        <v>0.25</v>
      </c>
      <c r="F101" s="77">
        <f>'CALENDARIZACION TRIMESTRAL 2021'!L101/'CALENDARIZACION TRIMESTRAL 2021'!C101</f>
        <v>0.25</v>
      </c>
      <c r="G101" s="77">
        <f>'CALENDARIZACION TRIMESTRAL 2021'!P101/'CALENDARIZACION TRIMESTRAL 2021'!C101</f>
        <v>0.25</v>
      </c>
      <c r="H101" s="77">
        <f>'CALENDARIZACION TRIMESTRAL 2021'!T101/'CALENDARIZACION TRIMESTRAL 2021'!C101</f>
        <v>0.25</v>
      </c>
      <c r="I101" s="15">
        <f t="shared" si="35"/>
        <v>0.75</v>
      </c>
      <c r="J101" s="70">
        <f t="shared" si="30"/>
        <v>-11.25</v>
      </c>
      <c r="K101" s="81">
        <f t="shared" si="29"/>
        <v>1</v>
      </c>
    </row>
    <row r="102" spans="1:11" x14ac:dyDescent="0.25">
      <c r="A102" s="13" t="s">
        <v>20</v>
      </c>
      <c r="B102" s="14" t="s">
        <v>104</v>
      </c>
      <c r="C102" s="17">
        <v>9768</v>
      </c>
      <c r="E102" s="77">
        <f>'CALENDARIZACION TRIMESTRAL 2021'!H102/'CALENDARIZACION TRIMESTRAL 2021'!C102</f>
        <v>0.25</v>
      </c>
      <c r="F102" s="77">
        <f>'CALENDARIZACION TRIMESTRAL 2021'!L102/'CALENDARIZACION TRIMESTRAL 2021'!C102</f>
        <v>0.25</v>
      </c>
      <c r="G102" s="77">
        <f>'CALENDARIZACION TRIMESTRAL 2021'!P102/'CALENDARIZACION TRIMESTRAL 2021'!C102</f>
        <v>0.25</v>
      </c>
      <c r="H102" s="77">
        <f>'CALENDARIZACION TRIMESTRAL 2021'!T102/'CALENDARIZACION TRIMESTRAL 2021'!C102</f>
        <v>0.25</v>
      </c>
      <c r="I102" s="15">
        <f t="shared" si="35"/>
        <v>0.75</v>
      </c>
      <c r="J102" s="70">
        <f t="shared" si="30"/>
        <v>-9767.25</v>
      </c>
      <c r="K102" s="81">
        <f t="shared" si="29"/>
        <v>1</v>
      </c>
    </row>
    <row r="103" spans="1:11" x14ac:dyDescent="0.25">
      <c r="A103" s="13" t="s">
        <v>20</v>
      </c>
      <c r="B103" s="14" t="s">
        <v>105</v>
      </c>
      <c r="C103" s="17">
        <v>12</v>
      </c>
      <c r="E103" s="77">
        <f>'CALENDARIZACION TRIMESTRAL 2021'!H103/'CALENDARIZACION TRIMESTRAL 2021'!C103</f>
        <v>0.25</v>
      </c>
      <c r="F103" s="77">
        <f>'CALENDARIZACION TRIMESTRAL 2021'!L103/'CALENDARIZACION TRIMESTRAL 2021'!C103</f>
        <v>0.25</v>
      </c>
      <c r="G103" s="77">
        <f>'CALENDARIZACION TRIMESTRAL 2021'!P103/'CALENDARIZACION TRIMESTRAL 2021'!C103</f>
        <v>0.25</v>
      </c>
      <c r="H103" s="77">
        <f>'CALENDARIZACION TRIMESTRAL 2021'!T103/'CALENDARIZACION TRIMESTRAL 2021'!C103</f>
        <v>0.25</v>
      </c>
      <c r="I103" s="15">
        <f t="shared" si="35"/>
        <v>0.75</v>
      </c>
      <c r="J103" s="70">
        <f t="shared" si="30"/>
        <v>-11.25</v>
      </c>
      <c r="K103" s="81">
        <f t="shared" ref="K103:K123" si="36">SUM(E103+F103+G103+H103)</f>
        <v>1</v>
      </c>
    </row>
    <row r="104" spans="1:11" x14ac:dyDescent="0.25">
      <c r="A104" s="13" t="s">
        <v>20</v>
      </c>
      <c r="B104" s="14" t="s">
        <v>106</v>
      </c>
      <c r="C104" s="17">
        <v>12</v>
      </c>
      <c r="E104" s="77">
        <f>'CALENDARIZACION TRIMESTRAL 2021'!H104/'CALENDARIZACION TRIMESTRAL 2021'!C104</f>
        <v>0.25</v>
      </c>
      <c r="F104" s="77">
        <f>'CALENDARIZACION TRIMESTRAL 2021'!L104/'CALENDARIZACION TRIMESTRAL 2021'!C104</f>
        <v>0.25</v>
      </c>
      <c r="G104" s="77">
        <f>'CALENDARIZACION TRIMESTRAL 2021'!P104/'CALENDARIZACION TRIMESTRAL 2021'!C104</f>
        <v>0.25</v>
      </c>
      <c r="H104" s="77">
        <f>'CALENDARIZACION TRIMESTRAL 2021'!T104/'CALENDARIZACION TRIMESTRAL 2021'!C104</f>
        <v>0.25</v>
      </c>
      <c r="I104" s="15">
        <f t="shared" si="35"/>
        <v>0.75</v>
      </c>
      <c r="J104" s="70">
        <f t="shared" si="30"/>
        <v>-11.25</v>
      </c>
      <c r="K104" s="81">
        <f t="shared" si="36"/>
        <v>1</v>
      </c>
    </row>
    <row r="105" spans="1:11" x14ac:dyDescent="0.25">
      <c r="A105" s="13" t="s">
        <v>20</v>
      </c>
      <c r="B105" s="14" t="s">
        <v>107</v>
      </c>
      <c r="C105" s="17">
        <v>12</v>
      </c>
      <c r="E105" s="77">
        <f>'CALENDARIZACION TRIMESTRAL 2021'!H105/'CALENDARIZACION TRIMESTRAL 2021'!C105</f>
        <v>0.25</v>
      </c>
      <c r="F105" s="77">
        <f>'CALENDARIZACION TRIMESTRAL 2021'!L105/'CALENDARIZACION TRIMESTRAL 2021'!C105</f>
        <v>0.25</v>
      </c>
      <c r="G105" s="77">
        <f>'CALENDARIZACION TRIMESTRAL 2021'!P105/'CALENDARIZACION TRIMESTRAL 2021'!C105</f>
        <v>0.25</v>
      </c>
      <c r="H105" s="77">
        <f>'CALENDARIZACION TRIMESTRAL 2021'!T105/'CALENDARIZACION TRIMESTRAL 2021'!C105</f>
        <v>0.25</v>
      </c>
      <c r="I105" s="15">
        <f t="shared" si="35"/>
        <v>0.75</v>
      </c>
      <c r="J105" s="70">
        <f t="shared" si="30"/>
        <v>-11.25</v>
      </c>
      <c r="K105" s="81">
        <f t="shared" si="36"/>
        <v>1</v>
      </c>
    </row>
    <row r="106" spans="1:11" ht="28.5" x14ac:dyDescent="0.25">
      <c r="A106" s="13">
        <v>4313</v>
      </c>
      <c r="B106" s="14" t="s">
        <v>108</v>
      </c>
      <c r="C106" s="17">
        <f>SUM(C107:C122)</f>
        <v>567820</v>
      </c>
      <c r="E106" s="78">
        <f>'CALENDARIZACION TRIMESTRAL 2021'!H106/'CALENDARIZACION TRIMESTRAL 2021'!C106</f>
        <v>0.2500827727096615</v>
      </c>
      <c r="F106" s="78">
        <f>'CALENDARIZACION TRIMESTRAL 2021'!L106/'CALENDARIZACION TRIMESTRAL 2021'!C106</f>
        <v>0.2500827727096615</v>
      </c>
      <c r="G106" s="78">
        <f>'CALENDARIZACION TRIMESTRAL 2021'!P106/'CALENDARIZACION TRIMESTRAL 2021'!C106</f>
        <v>0.2500827727096615</v>
      </c>
      <c r="H106" s="78">
        <f>'CALENDARIZACION TRIMESTRAL 2021'!T106/'CALENDARIZACION TRIMESTRAL 2021'!C106</f>
        <v>0.24975168187101546</v>
      </c>
      <c r="I106" s="17">
        <f t="shared" ref="I106" si="37">SUM(I107:I122)</f>
        <v>12.002038975447126</v>
      </c>
      <c r="J106" s="71">
        <f t="shared" si="30"/>
        <v>-567807.99796102452</v>
      </c>
      <c r="K106" s="81">
        <f t="shared" si="36"/>
        <v>1</v>
      </c>
    </row>
    <row r="107" spans="1:11" x14ac:dyDescent="0.25">
      <c r="A107" s="13" t="s">
        <v>20</v>
      </c>
      <c r="B107" s="14" t="s">
        <v>109</v>
      </c>
      <c r="C107" s="17">
        <v>12</v>
      </c>
      <c r="E107" s="77">
        <f>'CALENDARIZACION TRIMESTRAL 2021'!H107/'CALENDARIZACION TRIMESTRAL 2021'!C107</f>
        <v>0.25</v>
      </c>
      <c r="F107" s="77">
        <f>'CALENDARIZACION TRIMESTRAL 2021'!L107/'CALENDARIZACION TRIMESTRAL 2021'!C107</f>
        <v>0.25</v>
      </c>
      <c r="G107" s="77">
        <f>'CALENDARIZACION TRIMESTRAL 2021'!P107/'CALENDARIZACION TRIMESTRAL 2021'!C107</f>
        <v>0.25</v>
      </c>
      <c r="H107" s="77">
        <f>'CALENDARIZACION TRIMESTRAL 2021'!T107/'CALENDARIZACION TRIMESTRAL 2021'!C107</f>
        <v>0.25</v>
      </c>
      <c r="I107" s="15">
        <f t="shared" ref="I107:I122" si="38">SUM(E107:G107)</f>
        <v>0.75</v>
      </c>
      <c r="J107" s="70">
        <f t="shared" si="30"/>
        <v>-11.25</v>
      </c>
      <c r="K107" s="81">
        <f t="shared" si="36"/>
        <v>1</v>
      </c>
    </row>
    <row r="108" spans="1:11" x14ac:dyDescent="0.25">
      <c r="A108" s="13" t="s">
        <v>20</v>
      </c>
      <c r="B108" s="14" t="s">
        <v>110</v>
      </c>
      <c r="C108" s="17">
        <v>12</v>
      </c>
      <c r="E108" s="77">
        <f>'CALENDARIZACION TRIMESTRAL 2021'!H108/'CALENDARIZACION TRIMESTRAL 2021'!C108</f>
        <v>0.25</v>
      </c>
      <c r="F108" s="77">
        <f>'CALENDARIZACION TRIMESTRAL 2021'!L108/'CALENDARIZACION TRIMESTRAL 2021'!C108</f>
        <v>0.25</v>
      </c>
      <c r="G108" s="77">
        <f>'CALENDARIZACION TRIMESTRAL 2021'!P108/'CALENDARIZACION TRIMESTRAL 2021'!C108</f>
        <v>0.25</v>
      </c>
      <c r="H108" s="77">
        <f>'CALENDARIZACION TRIMESTRAL 2021'!T108/'CALENDARIZACION TRIMESTRAL 2021'!C108</f>
        <v>0.25</v>
      </c>
      <c r="I108" s="15">
        <f t="shared" si="38"/>
        <v>0.75</v>
      </c>
      <c r="J108" s="70">
        <f t="shared" si="30"/>
        <v>-11.25</v>
      </c>
      <c r="K108" s="81">
        <f t="shared" si="36"/>
        <v>1</v>
      </c>
    </row>
    <row r="109" spans="1:11" x14ac:dyDescent="0.25">
      <c r="A109" s="13" t="s">
        <v>20</v>
      </c>
      <c r="B109" s="14" t="s">
        <v>111</v>
      </c>
      <c r="C109" s="17">
        <v>12</v>
      </c>
      <c r="E109" s="77">
        <f>'CALENDARIZACION TRIMESTRAL 2021'!H109/'CALENDARIZACION TRIMESTRAL 2021'!C109</f>
        <v>0.25</v>
      </c>
      <c r="F109" s="77">
        <f>'CALENDARIZACION TRIMESTRAL 2021'!L109/'CALENDARIZACION TRIMESTRAL 2021'!C109</f>
        <v>0.25</v>
      </c>
      <c r="G109" s="77">
        <f>'CALENDARIZACION TRIMESTRAL 2021'!P109/'CALENDARIZACION TRIMESTRAL 2021'!C109</f>
        <v>0.25</v>
      </c>
      <c r="H109" s="77">
        <f>'CALENDARIZACION TRIMESTRAL 2021'!T109/'CALENDARIZACION TRIMESTRAL 2021'!C109</f>
        <v>0.25</v>
      </c>
      <c r="I109" s="15">
        <f t="shared" si="38"/>
        <v>0.75</v>
      </c>
      <c r="J109" s="70">
        <f t="shared" ref="J109:J123" si="39">I109-C109</f>
        <v>-11.25</v>
      </c>
      <c r="K109" s="81">
        <f t="shared" si="36"/>
        <v>1</v>
      </c>
    </row>
    <row r="110" spans="1:11" x14ac:dyDescent="0.25">
      <c r="A110" s="13" t="s">
        <v>20</v>
      </c>
      <c r="B110" s="14" t="s">
        <v>112</v>
      </c>
      <c r="C110" s="17">
        <v>12</v>
      </c>
      <c r="E110" s="77">
        <f>'CALENDARIZACION TRIMESTRAL 2021'!H110/'CALENDARIZACION TRIMESTRAL 2021'!C110</f>
        <v>0.25</v>
      </c>
      <c r="F110" s="77">
        <f>'CALENDARIZACION TRIMESTRAL 2021'!L110/'CALENDARIZACION TRIMESTRAL 2021'!C110</f>
        <v>0.25</v>
      </c>
      <c r="G110" s="77">
        <f>'CALENDARIZACION TRIMESTRAL 2021'!P110/'CALENDARIZACION TRIMESTRAL 2021'!C110</f>
        <v>0.25</v>
      </c>
      <c r="H110" s="77">
        <f>'CALENDARIZACION TRIMESTRAL 2021'!T110/'CALENDARIZACION TRIMESTRAL 2021'!C110</f>
        <v>0.25</v>
      </c>
      <c r="I110" s="15">
        <f t="shared" si="38"/>
        <v>0.75</v>
      </c>
      <c r="J110" s="70">
        <f t="shared" si="39"/>
        <v>-11.25</v>
      </c>
      <c r="K110" s="81">
        <f t="shared" si="36"/>
        <v>1</v>
      </c>
    </row>
    <row r="111" spans="1:11" x14ac:dyDescent="0.25">
      <c r="A111" s="13" t="s">
        <v>20</v>
      </c>
      <c r="B111" s="14" t="s">
        <v>113</v>
      </c>
      <c r="C111" s="17">
        <v>12</v>
      </c>
      <c r="E111" s="77">
        <f>'CALENDARIZACION TRIMESTRAL 2021'!H111/'CALENDARIZACION TRIMESTRAL 2021'!C111</f>
        <v>0.25</v>
      </c>
      <c r="F111" s="77">
        <f>'CALENDARIZACION TRIMESTRAL 2021'!L111/'CALENDARIZACION TRIMESTRAL 2021'!C111</f>
        <v>0.25</v>
      </c>
      <c r="G111" s="77">
        <f>'CALENDARIZACION TRIMESTRAL 2021'!P111/'CALENDARIZACION TRIMESTRAL 2021'!C111</f>
        <v>0.25</v>
      </c>
      <c r="H111" s="77">
        <f>'CALENDARIZACION TRIMESTRAL 2021'!T111/'CALENDARIZACION TRIMESTRAL 2021'!C111</f>
        <v>0.25</v>
      </c>
      <c r="I111" s="15">
        <f t="shared" si="38"/>
        <v>0.75</v>
      </c>
      <c r="J111" s="70">
        <f t="shared" si="39"/>
        <v>-11.25</v>
      </c>
      <c r="K111" s="81">
        <f t="shared" si="36"/>
        <v>1</v>
      </c>
    </row>
    <row r="112" spans="1:11" x14ac:dyDescent="0.25">
      <c r="A112" s="13" t="s">
        <v>20</v>
      </c>
      <c r="B112" s="14" t="s">
        <v>114</v>
      </c>
      <c r="C112" s="17">
        <v>12</v>
      </c>
      <c r="E112" s="77">
        <f>'CALENDARIZACION TRIMESTRAL 2021'!H112/'CALENDARIZACION TRIMESTRAL 2021'!C112</f>
        <v>0.25</v>
      </c>
      <c r="F112" s="77">
        <f>'CALENDARIZACION TRIMESTRAL 2021'!L112/'CALENDARIZACION TRIMESTRAL 2021'!C112</f>
        <v>0.25</v>
      </c>
      <c r="G112" s="77">
        <f>'CALENDARIZACION TRIMESTRAL 2021'!P112/'CALENDARIZACION TRIMESTRAL 2021'!C112</f>
        <v>0.25</v>
      </c>
      <c r="H112" s="77">
        <f>'CALENDARIZACION TRIMESTRAL 2021'!T112/'CALENDARIZACION TRIMESTRAL 2021'!C112</f>
        <v>0.25</v>
      </c>
      <c r="I112" s="15">
        <f t="shared" si="38"/>
        <v>0.75</v>
      </c>
      <c r="J112" s="70">
        <f t="shared" si="39"/>
        <v>-11.25</v>
      </c>
      <c r="K112" s="81">
        <f t="shared" si="36"/>
        <v>1</v>
      </c>
    </row>
    <row r="113" spans="1:11" x14ac:dyDescent="0.25">
      <c r="A113" s="13" t="s">
        <v>20</v>
      </c>
      <c r="B113" s="14" t="s">
        <v>115</v>
      </c>
      <c r="C113" s="17">
        <v>300000</v>
      </c>
      <c r="E113" s="77">
        <f>'CALENDARIZACION TRIMESTRAL 2021'!H113/'CALENDARIZACION TRIMESTRAL 2021'!C113</f>
        <v>0.25</v>
      </c>
      <c r="F113" s="77">
        <f>'CALENDARIZACION TRIMESTRAL 2021'!L113/'CALENDARIZACION TRIMESTRAL 2021'!C113</f>
        <v>0.25</v>
      </c>
      <c r="G113" s="77">
        <f>'CALENDARIZACION TRIMESTRAL 2021'!P113/'CALENDARIZACION TRIMESTRAL 2021'!C113</f>
        <v>0.25</v>
      </c>
      <c r="H113" s="77">
        <f>'CALENDARIZACION TRIMESTRAL 2021'!T113/'CALENDARIZACION TRIMESTRAL 2021'!C113</f>
        <v>0.25</v>
      </c>
      <c r="I113" s="15">
        <f t="shared" si="38"/>
        <v>0.75</v>
      </c>
      <c r="J113" s="70">
        <f t="shared" si="39"/>
        <v>-299999.25</v>
      </c>
      <c r="K113" s="81">
        <f t="shared" si="36"/>
        <v>1</v>
      </c>
    </row>
    <row r="114" spans="1:11" x14ac:dyDescent="0.25">
      <c r="A114" s="13" t="s">
        <v>20</v>
      </c>
      <c r="B114" s="14" t="s">
        <v>116</v>
      </c>
      <c r="C114" s="17">
        <v>78571</v>
      </c>
      <c r="E114" s="77">
        <f>'CALENDARIZACION TRIMESTRAL 2021'!H114/'CALENDARIZACION TRIMESTRAL 2021'!C114</f>
        <v>0.25009227323058125</v>
      </c>
      <c r="F114" s="77">
        <f>'CALENDARIZACION TRIMESTRAL 2021'!L114/'CALENDARIZACION TRIMESTRAL 2021'!C114</f>
        <v>0.25009227323058125</v>
      </c>
      <c r="G114" s="77">
        <f>'CALENDARIZACION TRIMESTRAL 2021'!P114/'CALENDARIZACION TRIMESTRAL 2021'!C114</f>
        <v>0.25009227323058125</v>
      </c>
      <c r="H114" s="77">
        <f>'CALENDARIZACION TRIMESTRAL 2021'!T114/'CALENDARIZACION TRIMESTRAL 2021'!C114</f>
        <v>0.24972318030825622</v>
      </c>
      <c r="I114" s="15">
        <f t="shared" si="38"/>
        <v>0.75027681969174376</v>
      </c>
      <c r="J114" s="70">
        <f t="shared" si="39"/>
        <v>-78570.249723180314</v>
      </c>
      <c r="K114" s="81">
        <f t="shared" si="36"/>
        <v>1</v>
      </c>
    </row>
    <row r="115" spans="1:11" x14ac:dyDescent="0.25">
      <c r="A115" s="13" t="s">
        <v>20</v>
      </c>
      <c r="B115" s="14" t="s">
        <v>117</v>
      </c>
      <c r="C115" s="17">
        <v>77646</v>
      </c>
      <c r="E115" s="77">
        <f>'CALENDARIZACION TRIMESTRAL 2021'!H115/'CALENDARIZACION TRIMESTRAL 2021'!C115</f>
        <v>0.25036705045977897</v>
      </c>
      <c r="F115" s="77">
        <f>'CALENDARIZACION TRIMESTRAL 2021'!L115/'CALENDARIZACION TRIMESTRAL 2021'!C115</f>
        <v>0.25036705045977897</v>
      </c>
      <c r="G115" s="77">
        <f>'CALENDARIZACION TRIMESTRAL 2021'!P115/'CALENDARIZACION TRIMESTRAL 2021'!C115</f>
        <v>0.25036705045977897</v>
      </c>
      <c r="H115" s="77">
        <f>'CALENDARIZACION TRIMESTRAL 2021'!T115/'CALENDARIZACION TRIMESTRAL 2021'!C115</f>
        <v>0.248898848620663</v>
      </c>
      <c r="I115" s="15">
        <f t="shared" si="38"/>
        <v>0.75110115137933686</v>
      </c>
      <c r="J115" s="70">
        <f t="shared" si="39"/>
        <v>-77645.248898848615</v>
      </c>
      <c r="K115" s="81">
        <f t="shared" si="36"/>
        <v>0.99999999999999989</v>
      </c>
    </row>
    <row r="116" spans="1:11" x14ac:dyDescent="0.25">
      <c r="A116" s="13" t="s">
        <v>20</v>
      </c>
      <c r="B116" s="14" t="s">
        <v>118</v>
      </c>
      <c r="C116" s="17">
        <v>12</v>
      </c>
      <c r="E116" s="77">
        <f>'CALENDARIZACION TRIMESTRAL 2021'!H116/'CALENDARIZACION TRIMESTRAL 2021'!C116</f>
        <v>0.25</v>
      </c>
      <c r="F116" s="77">
        <f>'CALENDARIZACION TRIMESTRAL 2021'!L116/'CALENDARIZACION TRIMESTRAL 2021'!C116</f>
        <v>0.25</v>
      </c>
      <c r="G116" s="77">
        <f>'CALENDARIZACION TRIMESTRAL 2021'!P116/'CALENDARIZACION TRIMESTRAL 2021'!C116</f>
        <v>0.25</v>
      </c>
      <c r="H116" s="77">
        <f>'CALENDARIZACION TRIMESTRAL 2021'!T116/'CALENDARIZACION TRIMESTRAL 2021'!C116</f>
        <v>0.25</v>
      </c>
      <c r="I116" s="15">
        <f t="shared" si="38"/>
        <v>0.75</v>
      </c>
      <c r="J116" s="70">
        <f t="shared" si="39"/>
        <v>-11.25</v>
      </c>
      <c r="K116" s="81">
        <f t="shared" si="36"/>
        <v>1</v>
      </c>
    </row>
    <row r="117" spans="1:11" x14ac:dyDescent="0.25">
      <c r="A117" s="13" t="s">
        <v>20</v>
      </c>
      <c r="B117" s="14" t="s">
        <v>119</v>
      </c>
      <c r="C117" s="17">
        <v>12</v>
      </c>
      <c r="E117" s="77">
        <f>'CALENDARIZACION TRIMESTRAL 2021'!H117/'CALENDARIZACION TRIMESTRAL 2021'!C117</f>
        <v>0.25</v>
      </c>
      <c r="F117" s="77">
        <f>'CALENDARIZACION TRIMESTRAL 2021'!L117/'CALENDARIZACION TRIMESTRAL 2021'!C117</f>
        <v>0.25</v>
      </c>
      <c r="G117" s="77">
        <f>'CALENDARIZACION TRIMESTRAL 2021'!P117/'CALENDARIZACION TRIMESTRAL 2021'!C117</f>
        <v>0.25</v>
      </c>
      <c r="H117" s="77">
        <f>'CALENDARIZACION TRIMESTRAL 2021'!T117/'CALENDARIZACION TRIMESTRAL 2021'!C117</f>
        <v>0.25</v>
      </c>
      <c r="I117" s="15">
        <f t="shared" si="38"/>
        <v>0.75</v>
      </c>
      <c r="J117" s="70">
        <f t="shared" si="39"/>
        <v>-11.25</v>
      </c>
      <c r="K117" s="81">
        <f t="shared" si="36"/>
        <v>1</v>
      </c>
    </row>
    <row r="118" spans="1:11" x14ac:dyDescent="0.25">
      <c r="A118" s="13" t="s">
        <v>20</v>
      </c>
      <c r="B118" s="14" t="s">
        <v>120</v>
      </c>
      <c r="C118" s="17">
        <v>61471</v>
      </c>
      <c r="E118" s="77">
        <f>'CALENDARIZACION TRIMESTRAL 2021'!H118/'CALENDARIZACION TRIMESTRAL 2021'!C118</f>
        <v>0.25002033479201574</v>
      </c>
      <c r="F118" s="77">
        <f>'CALENDARIZACION TRIMESTRAL 2021'!L118/'CALENDARIZACION TRIMESTRAL 2021'!C118</f>
        <v>0.25002033479201574</v>
      </c>
      <c r="G118" s="77">
        <f>'CALENDARIZACION TRIMESTRAL 2021'!P118/'CALENDARIZACION TRIMESTRAL 2021'!C118</f>
        <v>0.25002033479201574</v>
      </c>
      <c r="H118" s="77">
        <f>'CALENDARIZACION TRIMESTRAL 2021'!T118/'CALENDARIZACION TRIMESTRAL 2021'!C118</f>
        <v>0.24993899562395275</v>
      </c>
      <c r="I118" s="15">
        <f t="shared" si="38"/>
        <v>0.75006100437604717</v>
      </c>
      <c r="J118" s="70">
        <f t="shared" si="39"/>
        <v>-61470.249938995621</v>
      </c>
      <c r="K118" s="81">
        <f t="shared" si="36"/>
        <v>0.99999999999999989</v>
      </c>
    </row>
    <row r="119" spans="1:11" x14ac:dyDescent="0.25">
      <c r="A119" s="13" t="s">
        <v>20</v>
      </c>
      <c r="B119" s="14" t="s">
        <v>121</v>
      </c>
      <c r="C119" s="17">
        <v>12</v>
      </c>
      <c r="E119" s="77">
        <f>'CALENDARIZACION TRIMESTRAL 2021'!H119/'CALENDARIZACION TRIMESTRAL 2021'!C119</f>
        <v>0.25</v>
      </c>
      <c r="F119" s="77">
        <f>'CALENDARIZACION TRIMESTRAL 2021'!L119/'CALENDARIZACION TRIMESTRAL 2021'!C119</f>
        <v>0.25</v>
      </c>
      <c r="G119" s="77">
        <f>'CALENDARIZACION TRIMESTRAL 2021'!P119/'CALENDARIZACION TRIMESTRAL 2021'!C119</f>
        <v>0.25</v>
      </c>
      <c r="H119" s="77">
        <f>'CALENDARIZACION TRIMESTRAL 2021'!T119/'CALENDARIZACION TRIMESTRAL 2021'!C119</f>
        <v>0.25</v>
      </c>
      <c r="I119" s="15">
        <f t="shared" si="38"/>
        <v>0.75</v>
      </c>
      <c r="J119" s="70">
        <f t="shared" si="39"/>
        <v>-11.25</v>
      </c>
      <c r="K119" s="81">
        <f t="shared" si="36"/>
        <v>1</v>
      </c>
    </row>
    <row r="120" spans="1:11" ht="28.5" x14ac:dyDescent="0.25">
      <c r="A120" s="13" t="s">
        <v>20</v>
      </c>
      <c r="B120" s="14" t="s">
        <v>122</v>
      </c>
      <c r="C120" s="17">
        <v>12</v>
      </c>
      <c r="E120" s="77">
        <f>'CALENDARIZACION TRIMESTRAL 2021'!H120/'CALENDARIZACION TRIMESTRAL 2021'!C120</f>
        <v>0.25</v>
      </c>
      <c r="F120" s="77">
        <f>'CALENDARIZACION TRIMESTRAL 2021'!L120/'CALENDARIZACION TRIMESTRAL 2021'!C120</f>
        <v>0.25</v>
      </c>
      <c r="G120" s="77">
        <f>'CALENDARIZACION TRIMESTRAL 2021'!P120/'CALENDARIZACION TRIMESTRAL 2021'!C120</f>
        <v>0.25</v>
      </c>
      <c r="H120" s="77">
        <f>'CALENDARIZACION TRIMESTRAL 2021'!T120/'CALENDARIZACION TRIMESTRAL 2021'!C120</f>
        <v>0.25</v>
      </c>
      <c r="I120" s="15">
        <f t="shared" si="38"/>
        <v>0.75</v>
      </c>
      <c r="J120" s="70">
        <f t="shared" si="39"/>
        <v>-11.25</v>
      </c>
      <c r="K120" s="81">
        <f t="shared" si="36"/>
        <v>1</v>
      </c>
    </row>
    <row r="121" spans="1:11" ht="57" x14ac:dyDescent="0.25">
      <c r="A121" s="13" t="s">
        <v>20</v>
      </c>
      <c r="B121" s="14" t="s">
        <v>123</v>
      </c>
      <c r="C121" s="17">
        <v>12</v>
      </c>
      <c r="E121" s="77">
        <f>'CALENDARIZACION TRIMESTRAL 2021'!H121/'CALENDARIZACION TRIMESTRAL 2021'!C121</f>
        <v>0.25</v>
      </c>
      <c r="F121" s="77">
        <f>'CALENDARIZACION TRIMESTRAL 2021'!L121/'CALENDARIZACION TRIMESTRAL 2021'!C121</f>
        <v>0.25</v>
      </c>
      <c r="G121" s="77">
        <f>'CALENDARIZACION TRIMESTRAL 2021'!P121/'CALENDARIZACION TRIMESTRAL 2021'!C121</f>
        <v>0.25</v>
      </c>
      <c r="H121" s="77">
        <f>'CALENDARIZACION TRIMESTRAL 2021'!T121/'CALENDARIZACION TRIMESTRAL 2021'!C121</f>
        <v>0.25</v>
      </c>
      <c r="I121" s="15">
        <f t="shared" si="38"/>
        <v>0.75</v>
      </c>
      <c r="J121" s="70">
        <f t="shared" si="39"/>
        <v>-11.25</v>
      </c>
      <c r="K121" s="81">
        <f t="shared" si="36"/>
        <v>1</v>
      </c>
    </row>
    <row r="122" spans="1:11" x14ac:dyDescent="0.25">
      <c r="A122" s="13" t="s">
        <v>20</v>
      </c>
      <c r="B122" s="16" t="s">
        <v>124</v>
      </c>
      <c r="C122" s="17">
        <v>50000</v>
      </c>
      <c r="E122" s="78">
        <f>'CALENDARIZACION TRIMESTRAL 2021'!H122/'CALENDARIZACION TRIMESTRAL 2021'!C122</f>
        <v>0.25019999999999998</v>
      </c>
      <c r="F122" s="78">
        <f>'CALENDARIZACION TRIMESTRAL 2021'!L122/'CALENDARIZACION TRIMESTRAL 2021'!C122</f>
        <v>0.25019999999999998</v>
      </c>
      <c r="G122" s="78">
        <f>'CALENDARIZACION TRIMESTRAL 2021'!P122/'CALENDARIZACION TRIMESTRAL 2021'!C122</f>
        <v>0.25019999999999998</v>
      </c>
      <c r="H122" s="78">
        <f>'CALENDARIZACION TRIMESTRAL 2021'!T122/'CALENDARIZACION TRIMESTRAL 2021'!C122</f>
        <v>0.24940000000000001</v>
      </c>
      <c r="I122" s="17">
        <f t="shared" si="38"/>
        <v>0.75059999999999993</v>
      </c>
      <c r="J122" s="71">
        <f t="shared" si="39"/>
        <v>-49999.249400000001</v>
      </c>
      <c r="K122" s="81">
        <f t="shared" si="36"/>
        <v>1</v>
      </c>
    </row>
    <row r="123" spans="1:11" ht="28.5" x14ac:dyDescent="0.25">
      <c r="A123" s="13">
        <v>4314</v>
      </c>
      <c r="B123" s="14" t="s">
        <v>125</v>
      </c>
      <c r="C123" s="17">
        <f>SUM(C124:C135)</f>
        <v>26084</v>
      </c>
      <c r="E123" s="78">
        <f>'CALENDARIZACION TRIMESTRAL 2021'!H123/'CALENDARIZACION TRIMESTRAL 2021'!C123</f>
        <v>0.25026836374789141</v>
      </c>
      <c r="F123" s="78">
        <f>'CALENDARIZACION TRIMESTRAL 2021'!L123/'CALENDARIZACION TRIMESTRAL 2021'!C123</f>
        <v>0.25026836374789141</v>
      </c>
      <c r="G123" s="78">
        <f>'CALENDARIZACION TRIMESTRAL 2021'!P123/'CALENDARIZACION TRIMESTRAL 2021'!C123</f>
        <v>0.25026836374789141</v>
      </c>
      <c r="H123" s="78">
        <f>'CALENDARIZACION TRIMESTRAL 2021'!T123/'CALENDARIZACION TRIMESTRAL 2021'!C123</f>
        <v>0.24919490875632572</v>
      </c>
      <c r="I123" s="17">
        <f t="shared" ref="I123" si="40">SUM(I124:I135)</f>
        <v>6.7652400000000004</v>
      </c>
      <c r="J123" s="70">
        <f t="shared" si="39"/>
        <v>-26077.234759999999</v>
      </c>
      <c r="K123" s="81">
        <f t="shared" si="36"/>
        <v>1</v>
      </c>
    </row>
    <row r="124" spans="1:11" hidden="1" x14ac:dyDescent="0.25">
      <c r="A124" s="13" t="s">
        <v>20</v>
      </c>
      <c r="B124" s="14"/>
      <c r="C124" s="17"/>
      <c r="E124" s="77"/>
      <c r="F124" s="77"/>
      <c r="G124" s="77"/>
      <c r="H124" s="77"/>
      <c r="I124" s="15"/>
      <c r="J124" s="70"/>
      <c r="K124" s="81"/>
    </row>
    <row r="125" spans="1:11" hidden="1" x14ac:dyDescent="0.25">
      <c r="A125" s="13" t="s">
        <v>20</v>
      </c>
      <c r="B125" s="14"/>
      <c r="C125" s="17"/>
      <c r="E125" s="77"/>
      <c r="F125" s="77"/>
      <c r="G125" s="77"/>
      <c r="H125" s="77"/>
      <c r="I125" s="15"/>
      <c r="J125" s="70"/>
      <c r="K125" s="81"/>
    </row>
    <row r="126" spans="1:11" hidden="1" x14ac:dyDescent="0.25">
      <c r="A126" s="13" t="s">
        <v>20</v>
      </c>
      <c r="B126" s="14"/>
      <c r="C126" s="17"/>
      <c r="E126" s="77"/>
      <c r="F126" s="77"/>
      <c r="G126" s="77"/>
      <c r="H126" s="77"/>
      <c r="I126" s="15"/>
      <c r="J126" s="70"/>
      <c r="K126" s="81"/>
    </row>
    <row r="127" spans="1:11" ht="28.5" x14ac:dyDescent="0.25">
      <c r="A127" s="13" t="s">
        <v>20</v>
      </c>
      <c r="B127" s="14" t="s">
        <v>126</v>
      </c>
      <c r="C127" s="17">
        <v>25000</v>
      </c>
      <c r="E127" s="77">
        <f>'CALENDARIZACION TRIMESTRAL 2021'!H127/'CALENDARIZACION TRIMESTRAL 2021'!C127</f>
        <v>0.25008000000000002</v>
      </c>
      <c r="F127" s="77">
        <f>'CALENDARIZACION TRIMESTRAL 2021'!L127/'CALENDARIZACION TRIMESTRAL 2021'!C127</f>
        <v>0.25008000000000002</v>
      </c>
      <c r="G127" s="77">
        <f>'CALENDARIZACION TRIMESTRAL 2021'!P127/'CALENDARIZACION TRIMESTRAL 2021'!C127</f>
        <v>0.25008000000000002</v>
      </c>
      <c r="H127" s="77">
        <f>'CALENDARIZACION TRIMESTRAL 2021'!T127/'CALENDARIZACION TRIMESTRAL 2021'!C127</f>
        <v>0.24976000000000001</v>
      </c>
      <c r="I127" s="15">
        <f t="shared" ref="I127:I137" si="41">SUM(E127:G127)</f>
        <v>0.75024000000000002</v>
      </c>
      <c r="J127" s="70">
        <f t="shared" ref="J127:J168" si="42">I127-C127</f>
        <v>-24999.249759999999</v>
      </c>
      <c r="K127" s="81">
        <f t="shared" ref="K127:K168" si="43">SUM(E127+F127+G127+H127)</f>
        <v>1</v>
      </c>
    </row>
    <row r="128" spans="1:11" x14ac:dyDescent="0.25">
      <c r="A128" s="13" t="s">
        <v>20</v>
      </c>
      <c r="B128" s="14" t="s">
        <v>127</v>
      </c>
      <c r="C128" s="17">
        <v>12</v>
      </c>
      <c r="E128" s="77">
        <f>'CALENDARIZACION TRIMESTRAL 2021'!H128/'CALENDARIZACION TRIMESTRAL 2021'!C128</f>
        <v>0.25</v>
      </c>
      <c r="F128" s="77">
        <f>'CALENDARIZACION TRIMESTRAL 2021'!L128/'CALENDARIZACION TRIMESTRAL 2021'!C128</f>
        <v>0.25</v>
      </c>
      <c r="G128" s="77">
        <f>'CALENDARIZACION TRIMESTRAL 2021'!P128/'CALENDARIZACION TRIMESTRAL 2021'!C128</f>
        <v>0.25</v>
      </c>
      <c r="H128" s="77">
        <f>'CALENDARIZACION TRIMESTRAL 2021'!T128/'CALENDARIZACION TRIMESTRAL 2021'!C128</f>
        <v>0.25</v>
      </c>
      <c r="I128" s="15">
        <f t="shared" si="41"/>
        <v>0.75</v>
      </c>
      <c r="J128" s="70">
        <f t="shared" si="42"/>
        <v>-11.25</v>
      </c>
      <c r="K128" s="81">
        <f t="shared" si="43"/>
        <v>1</v>
      </c>
    </row>
    <row r="129" spans="1:11" x14ac:dyDescent="0.25">
      <c r="A129" s="13" t="s">
        <v>20</v>
      </c>
      <c r="B129" s="14" t="s">
        <v>128</v>
      </c>
      <c r="C129" s="17">
        <v>1000</v>
      </c>
      <c r="E129" s="77">
        <f>'CALENDARIZACION TRIMESTRAL 2021'!H129/'CALENDARIZACION TRIMESTRAL 2021'!C129</f>
        <v>0.255</v>
      </c>
      <c r="F129" s="77">
        <f>'CALENDARIZACION TRIMESTRAL 2021'!L129/'CALENDARIZACION TRIMESTRAL 2021'!C129</f>
        <v>0.255</v>
      </c>
      <c r="G129" s="77">
        <f>'CALENDARIZACION TRIMESTRAL 2021'!P129/'CALENDARIZACION TRIMESTRAL 2021'!C129</f>
        <v>0.255</v>
      </c>
      <c r="H129" s="77">
        <f>'CALENDARIZACION TRIMESTRAL 2021'!T129/'CALENDARIZACION TRIMESTRAL 2021'!C129</f>
        <v>0.23499999999999999</v>
      </c>
      <c r="I129" s="15">
        <f t="shared" si="41"/>
        <v>0.76500000000000001</v>
      </c>
      <c r="J129" s="70">
        <f t="shared" si="42"/>
        <v>-999.23500000000001</v>
      </c>
      <c r="K129" s="81">
        <f t="shared" si="43"/>
        <v>1</v>
      </c>
    </row>
    <row r="130" spans="1:11" ht="28.5" x14ac:dyDescent="0.25">
      <c r="A130" s="13" t="s">
        <v>20</v>
      </c>
      <c r="B130" s="14" t="s">
        <v>129</v>
      </c>
      <c r="C130" s="17">
        <v>12</v>
      </c>
      <c r="E130" s="77">
        <f>'CALENDARIZACION TRIMESTRAL 2021'!H130/'CALENDARIZACION TRIMESTRAL 2021'!C130</f>
        <v>0.25</v>
      </c>
      <c r="F130" s="77">
        <f>'CALENDARIZACION TRIMESTRAL 2021'!L130/'CALENDARIZACION TRIMESTRAL 2021'!C130</f>
        <v>0.25</v>
      </c>
      <c r="G130" s="77">
        <f>'CALENDARIZACION TRIMESTRAL 2021'!P130/'CALENDARIZACION TRIMESTRAL 2021'!C130</f>
        <v>0.25</v>
      </c>
      <c r="H130" s="77">
        <f>'CALENDARIZACION TRIMESTRAL 2021'!T130/'CALENDARIZACION TRIMESTRAL 2021'!C130</f>
        <v>0.25</v>
      </c>
      <c r="I130" s="15">
        <f t="shared" si="41"/>
        <v>0.75</v>
      </c>
      <c r="J130" s="70">
        <f t="shared" si="42"/>
        <v>-11.25</v>
      </c>
      <c r="K130" s="81">
        <f t="shared" si="43"/>
        <v>1</v>
      </c>
    </row>
    <row r="131" spans="1:11" x14ac:dyDescent="0.25">
      <c r="A131" s="13" t="s">
        <v>20</v>
      </c>
      <c r="B131" s="14" t="s">
        <v>130</v>
      </c>
      <c r="C131" s="17">
        <v>12</v>
      </c>
      <c r="E131" s="77">
        <f>'CALENDARIZACION TRIMESTRAL 2021'!H131/'CALENDARIZACION TRIMESTRAL 2021'!C131</f>
        <v>0.25</v>
      </c>
      <c r="F131" s="77">
        <f>'CALENDARIZACION TRIMESTRAL 2021'!L131/'CALENDARIZACION TRIMESTRAL 2021'!C131</f>
        <v>0.25</v>
      </c>
      <c r="G131" s="77">
        <f>'CALENDARIZACION TRIMESTRAL 2021'!P131/'CALENDARIZACION TRIMESTRAL 2021'!C131</f>
        <v>0.25</v>
      </c>
      <c r="H131" s="77">
        <f>'CALENDARIZACION TRIMESTRAL 2021'!T131/'CALENDARIZACION TRIMESTRAL 2021'!C131</f>
        <v>0.25</v>
      </c>
      <c r="I131" s="15">
        <f t="shared" si="41"/>
        <v>0.75</v>
      </c>
      <c r="J131" s="70">
        <f t="shared" si="42"/>
        <v>-11.25</v>
      </c>
      <c r="K131" s="81">
        <f t="shared" si="43"/>
        <v>1</v>
      </c>
    </row>
    <row r="132" spans="1:11" x14ac:dyDescent="0.25">
      <c r="A132" s="13" t="s">
        <v>20</v>
      </c>
      <c r="B132" s="14" t="s">
        <v>131</v>
      </c>
      <c r="C132" s="17">
        <v>12</v>
      </c>
      <c r="E132" s="77">
        <f>'CALENDARIZACION TRIMESTRAL 2021'!H132/'CALENDARIZACION TRIMESTRAL 2021'!C132</f>
        <v>0.25</v>
      </c>
      <c r="F132" s="77">
        <f>'CALENDARIZACION TRIMESTRAL 2021'!L132/'CALENDARIZACION TRIMESTRAL 2021'!C132</f>
        <v>0.25</v>
      </c>
      <c r="G132" s="77">
        <f>'CALENDARIZACION TRIMESTRAL 2021'!P132/'CALENDARIZACION TRIMESTRAL 2021'!C132</f>
        <v>0.25</v>
      </c>
      <c r="H132" s="77">
        <f>'CALENDARIZACION TRIMESTRAL 2021'!T132/'CALENDARIZACION TRIMESTRAL 2021'!C132</f>
        <v>0.25</v>
      </c>
      <c r="I132" s="15">
        <f t="shared" si="41"/>
        <v>0.75</v>
      </c>
      <c r="J132" s="70">
        <f t="shared" si="42"/>
        <v>-11.25</v>
      </c>
      <c r="K132" s="81">
        <f t="shared" si="43"/>
        <v>1</v>
      </c>
    </row>
    <row r="133" spans="1:11" x14ac:dyDescent="0.25">
      <c r="A133" s="13" t="s">
        <v>20</v>
      </c>
      <c r="B133" s="42" t="s">
        <v>277</v>
      </c>
      <c r="C133" s="43">
        <v>12</v>
      </c>
      <c r="E133" s="77">
        <f>'CALENDARIZACION TRIMESTRAL 2021'!H133/'CALENDARIZACION TRIMESTRAL 2021'!C133</f>
        <v>0.25</v>
      </c>
      <c r="F133" s="77">
        <f>'CALENDARIZACION TRIMESTRAL 2021'!L133/'CALENDARIZACION TRIMESTRAL 2021'!C133</f>
        <v>0.25</v>
      </c>
      <c r="G133" s="77">
        <f>'CALENDARIZACION TRIMESTRAL 2021'!P133/'CALENDARIZACION TRIMESTRAL 2021'!C133</f>
        <v>0.25</v>
      </c>
      <c r="H133" s="77">
        <f>'CALENDARIZACION TRIMESTRAL 2021'!T133/'CALENDARIZACION TRIMESTRAL 2021'!C133</f>
        <v>0.25</v>
      </c>
      <c r="I133" s="15">
        <f t="shared" si="41"/>
        <v>0.75</v>
      </c>
      <c r="J133" s="70">
        <f t="shared" si="42"/>
        <v>-11.25</v>
      </c>
      <c r="K133" s="81">
        <f t="shared" si="43"/>
        <v>1</v>
      </c>
    </row>
    <row r="134" spans="1:11" x14ac:dyDescent="0.25">
      <c r="A134" s="13" t="s">
        <v>20</v>
      </c>
      <c r="B134" s="42" t="s">
        <v>278</v>
      </c>
      <c r="C134" s="43">
        <v>12</v>
      </c>
      <c r="E134" s="77">
        <f>'CALENDARIZACION TRIMESTRAL 2021'!H134/'CALENDARIZACION TRIMESTRAL 2021'!C134</f>
        <v>0.25</v>
      </c>
      <c r="F134" s="77">
        <f>'CALENDARIZACION TRIMESTRAL 2021'!L134/'CALENDARIZACION TRIMESTRAL 2021'!C134</f>
        <v>0.25</v>
      </c>
      <c r="G134" s="77">
        <f>'CALENDARIZACION TRIMESTRAL 2021'!P134/'CALENDARIZACION TRIMESTRAL 2021'!C134</f>
        <v>0.25</v>
      </c>
      <c r="H134" s="77">
        <f>'CALENDARIZACION TRIMESTRAL 2021'!T134/'CALENDARIZACION TRIMESTRAL 2021'!C134</f>
        <v>0.25</v>
      </c>
      <c r="I134" s="15">
        <f t="shared" si="41"/>
        <v>0.75</v>
      </c>
      <c r="J134" s="70">
        <f t="shared" si="42"/>
        <v>-11.25</v>
      </c>
      <c r="K134" s="81">
        <f t="shared" si="43"/>
        <v>1</v>
      </c>
    </row>
    <row r="135" spans="1:11" x14ac:dyDescent="0.25">
      <c r="A135" s="13" t="s">
        <v>20</v>
      </c>
      <c r="B135" s="42" t="s">
        <v>279</v>
      </c>
      <c r="C135" s="43">
        <v>12</v>
      </c>
      <c r="E135" s="77">
        <f>'CALENDARIZACION TRIMESTRAL 2021'!H135/'CALENDARIZACION TRIMESTRAL 2021'!C135</f>
        <v>0.25</v>
      </c>
      <c r="F135" s="77">
        <f>'CALENDARIZACION TRIMESTRAL 2021'!L135/'CALENDARIZACION TRIMESTRAL 2021'!C135</f>
        <v>0.25</v>
      </c>
      <c r="G135" s="77">
        <f>'CALENDARIZACION TRIMESTRAL 2021'!P135/'CALENDARIZACION TRIMESTRAL 2021'!C135</f>
        <v>0.25</v>
      </c>
      <c r="H135" s="77">
        <f>'CALENDARIZACION TRIMESTRAL 2021'!T135/'CALENDARIZACION TRIMESTRAL 2021'!C135</f>
        <v>0.25</v>
      </c>
      <c r="I135" s="15">
        <f t="shared" si="41"/>
        <v>0.75</v>
      </c>
      <c r="J135" s="70">
        <f t="shared" si="42"/>
        <v>-11.25</v>
      </c>
      <c r="K135" s="81">
        <f t="shared" si="43"/>
        <v>1</v>
      </c>
    </row>
    <row r="136" spans="1:11" ht="28.5" x14ac:dyDescent="0.25">
      <c r="A136" s="13">
        <v>4315</v>
      </c>
      <c r="B136" s="14" t="s">
        <v>132</v>
      </c>
      <c r="C136" s="17">
        <v>12</v>
      </c>
      <c r="E136" s="77">
        <f>'CALENDARIZACION TRIMESTRAL 2021'!H136/'CALENDARIZACION TRIMESTRAL 2021'!C136</f>
        <v>0.25</v>
      </c>
      <c r="F136" s="77">
        <f>'CALENDARIZACION TRIMESTRAL 2021'!L136/'CALENDARIZACION TRIMESTRAL 2021'!C136</f>
        <v>0.25</v>
      </c>
      <c r="G136" s="77">
        <f>'CALENDARIZACION TRIMESTRAL 2021'!P136/'CALENDARIZACION TRIMESTRAL 2021'!C136</f>
        <v>0.25</v>
      </c>
      <c r="H136" s="77">
        <f>'CALENDARIZACION TRIMESTRAL 2021'!T136/'CALENDARIZACION TRIMESTRAL 2021'!C136</f>
        <v>0.25</v>
      </c>
      <c r="I136" s="15">
        <f t="shared" si="41"/>
        <v>0.75</v>
      </c>
      <c r="J136" s="70">
        <f t="shared" si="42"/>
        <v>-11.25</v>
      </c>
      <c r="K136" s="81">
        <f t="shared" si="43"/>
        <v>1</v>
      </c>
    </row>
    <row r="137" spans="1:11" ht="28.5" x14ac:dyDescent="0.25">
      <c r="A137" s="13">
        <v>4316</v>
      </c>
      <c r="B137" s="14" t="s">
        <v>133</v>
      </c>
      <c r="C137" s="17">
        <v>12</v>
      </c>
      <c r="E137" s="77">
        <f>'CALENDARIZACION TRIMESTRAL 2021'!H137/'CALENDARIZACION TRIMESTRAL 2021'!C137</f>
        <v>0.25</v>
      </c>
      <c r="F137" s="77">
        <f>'CALENDARIZACION TRIMESTRAL 2021'!L137/'CALENDARIZACION TRIMESTRAL 2021'!C137</f>
        <v>0.25</v>
      </c>
      <c r="G137" s="77">
        <f>'CALENDARIZACION TRIMESTRAL 2021'!P137/'CALENDARIZACION TRIMESTRAL 2021'!C137</f>
        <v>0.25</v>
      </c>
      <c r="H137" s="77">
        <f>'CALENDARIZACION TRIMESTRAL 2021'!T137/'CALENDARIZACION TRIMESTRAL 2021'!C137</f>
        <v>0.25</v>
      </c>
      <c r="I137" s="15">
        <f t="shared" si="41"/>
        <v>0.75</v>
      </c>
      <c r="J137" s="70">
        <f t="shared" si="42"/>
        <v>-11.25</v>
      </c>
      <c r="K137" s="81">
        <f t="shared" si="43"/>
        <v>1</v>
      </c>
    </row>
    <row r="138" spans="1:11" x14ac:dyDescent="0.25">
      <c r="A138" s="13">
        <v>4317</v>
      </c>
      <c r="B138" s="14" t="s">
        <v>134</v>
      </c>
      <c r="C138" s="17">
        <f>+C139+C140+C141</f>
        <v>36</v>
      </c>
      <c r="E138" s="78">
        <f>'CALENDARIZACION TRIMESTRAL 2021'!H138/'CALENDARIZACION TRIMESTRAL 2021'!C138</f>
        <v>0.25</v>
      </c>
      <c r="F138" s="78">
        <f>'CALENDARIZACION TRIMESTRAL 2021'!L138/'CALENDARIZACION TRIMESTRAL 2021'!C138</f>
        <v>0.25</v>
      </c>
      <c r="G138" s="78">
        <f>'CALENDARIZACION TRIMESTRAL 2021'!P138/'CALENDARIZACION TRIMESTRAL 2021'!C138</f>
        <v>0.25</v>
      </c>
      <c r="H138" s="78">
        <f>'CALENDARIZACION TRIMESTRAL 2021'!T138/'CALENDARIZACION TRIMESTRAL 2021'!C138</f>
        <v>0.25</v>
      </c>
      <c r="I138" s="17">
        <f t="shared" ref="I138" si="44">+I139+I140+I141</f>
        <v>2.25</v>
      </c>
      <c r="J138" s="70">
        <f t="shared" si="42"/>
        <v>-33.75</v>
      </c>
      <c r="K138" s="81">
        <f t="shared" si="43"/>
        <v>1</v>
      </c>
    </row>
    <row r="139" spans="1:11" x14ac:dyDescent="0.25">
      <c r="A139" s="13" t="s">
        <v>20</v>
      </c>
      <c r="B139" s="14" t="s">
        <v>135</v>
      </c>
      <c r="C139" s="17">
        <v>12</v>
      </c>
      <c r="E139" s="77">
        <f>'CALENDARIZACION TRIMESTRAL 2021'!H139/'CALENDARIZACION TRIMESTRAL 2021'!C139</f>
        <v>0.25</v>
      </c>
      <c r="F139" s="77">
        <f>'CALENDARIZACION TRIMESTRAL 2021'!L139/'CALENDARIZACION TRIMESTRAL 2021'!C139</f>
        <v>0.25</v>
      </c>
      <c r="G139" s="77">
        <f>'CALENDARIZACION TRIMESTRAL 2021'!P139/'CALENDARIZACION TRIMESTRAL 2021'!C139</f>
        <v>0.25</v>
      </c>
      <c r="H139" s="77">
        <f>'CALENDARIZACION TRIMESTRAL 2021'!T139/'CALENDARIZACION TRIMESTRAL 2021'!C139</f>
        <v>0.25</v>
      </c>
      <c r="I139" s="15">
        <f>SUM(E139:G139)</f>
        <v>0.75</v>
      </c>
      <c r="J139" s="70">
        <f t="shared" si="42"/>
        <v>-11.25</v>
      </c>
      <c r="K139" s="81">
        <f t="shared" si="43"/>
        <v>1</v>
      </c>
    </row>
    <row r="140" spans="1:11" x14ac:dyDescent="0.25">
      <c r="A140" s="13" t="s">
        <v>20</v>
      </c>
      <c r="B140" s="14" t="s">
        <v>136</v>
      </c>
      <c r="C140" s="17">
        <v>12</v>
      </c>
      <c r="E140" s="77">
        <f>'CALENDARIZACION TRIMESTRAL 2021'!H140/'CALENDARIZACION TRIMESTRAL 2021'!C140</f>
        <v>0.25</v>
      </c>
      <c r="F140" s="77">
        <f>'CALENDARIZACION TRIMESTRAL 2021'!L140/'CALENDARIZACION TRIMESTRAL 2021'!C140</f>
        <v>0.25</v>
      </c>
      <c r="G140" s="77">
        <f>'CALENDARIZACION TRIMESTRAL 2021'!P140/'CALENDARIZACION TRIMESTRAL 2021'!C140</f>
        <v>0.25</v>
      </c>
      <c r="H140" s="77">
        <f>'CALENDARIZACION TRIMESTRAL 2021'!T140/'CALENDARIZACION TRIMESTRAL 2021'!C140</f>
        <v>0.25</v>
      </c>
      <c r="I140" s="15">
        <f>SUM(E140:G140)</f>
        <v>0.75</v>
      </c>
      <c r="J140" s="70">
        <f t="shared" si="42"/>
        <v>-11.25</v>
      </c>
      <c r="K140" s="81">
        <f t="shared" si="43"/>
        <v>1</v>
      </c>
    </row>
    <row r="141" spans="1:11" x14ac:dyDescent="0.25">
      <c r="A141" s="13" t="s">
        <v>20</v>
      </c>
      <c r="B141" s="14" t="s">
        <v>137</v>
      </c>
      <c r="C141" s="17">
        <v>12</v>
      </c>
      <c r="E141" s="77">
        <f>'CALENDARIZACION TRIMESTRAL 2021'!H141/'CALENDARIZACION TRIMESTRAL 2021'!C141</f>
        <v>0.25</v>
      </c>
      <c r="F141" s="77">
        <f>'CALENDARIZACION TRIMESTRAL 2021'!L141/'CALENDARIZACION TRIMESTRAL 2021'!C141</f>
        <v>0.25</v>
      </c>
      <c r="G141" s="77">
        <f>'CALENDARIZACION TRIMESTRAL 2021'!P141/'CALENDARIZACION TRIMESTRAL 2021'!C141</f>
        <v>0.25</v>
      </c>
      <c r="H141" s="77">
        <f>'CALENDARIZACION TRIMESTRAL 2021'!T141/'CALENDARIZACION TRIMESTRAL 2021'!C141</f>
        <v>0.25</v>
      </c>
      <c r="I141" s="15">
        <f>SUM(E141:G141)</f>
        <v>0.75</v>
      </c>
      <c r="J141" s="70">
        <f t="shared" si="42"/>
        <v>-11.25</v>
      </c>
      <c r="K141" s="81">
        <f t="shared" si="43"/>
        <v>1</v>
      </c>
    </row>
    <row r="142" spans="1:11" x14ac:dyDescent="0.25">
      <c r="A142" s="13">
        <v>4318</v>
      </c>
      <c r="B142" s="14" t="s">
        <v>138</v>
      </c>
      <c r="C142" s="17">
        <f>+C143+C144+C145+C146+C147+C148+C153+C154+C155+C156+C157</f>
        <v>4258507</v>
      </c>
      <c r="E142" s="78">
        <f>'CALENDARIZACION TRIMESTRAL 2021'!H142/'CALENDARIZACION TRIMESTRAL 2021'!C142</f>
        <v>0.25136062944125726</v>
      </c>
      <c r="F142" s="78">
        <f>'CALENDARIZACION TRIMESTRAL 2021'!L142/'CALENDARIZACION TRIMESTRAL 2021'!C142</f>
        <v>0.23286118820516205</v>
      </c>
      <c r="G142" s="78">
        <f>'CALENDARIZACION TRIMESTRAL 2021'!P142/'CALENDARIZACION TRIMESTRAL 2021'!C142</f>
        <v>0.25032200252341957</v>
      </c>
      <c r="H142" s="78">
        <f>'CALENDARIZACION TRIMESTRAL 2021'!T142/'CALENDARIZACION TRIMESTRAL 2021'!C142</f>
        <v>0.26545617983016112</v>
      </c>
      <c r="I142" s="17">
        <f t="shared" ref="I142" si="45">+I143+I144+I145+I146+I147+I148+I153+I154+I155+I156+I157</f>
        <v>10.423992092348879</v>
      </c>
      <c r="J142" s="70">
        <f t="shared" si="42"/>
        <v>-4258496.5760079073</v>
      </c>
      <c r="K142" s="81">
        <f t="shared" si="43"/>
        <v>1</v>
      </c>
    </row>
    <row r="143" spans="1:11" x14ac:dyDescent="0.25">
      <c r="A143" s="13" t="s">
        <v>20</v>
      </c>
      <c r="B143" s="14" t="s">
        <v>139</v>
      </c>
      <c r="C143" s="17">
        <v>1764868</v>
      </c>
      <c r="E143" s="77">
        <f>'CALENDARIZACION TRIMESTRAL 2021'!H143/'CALENDARIZACION TRIMESTRAL 2021'!C143</f>
        <v>0.24999943338538633</v>
      </c>
      <c r="F143" s="77">
        <f>'CALENDARIZACION TRIMESTRAL 2021'!L143/'CALENDARIZACION TRIMESTRAL 2021'!C143</f>
        <v>0.24999943338538633</v>
      </c>
      <c r="G143" s="77">
        <f>'CALENDARIZACION TRIMESTRAL 2021'!P143/'CALENDARIZACION TRIMESTRAL 2021'!C143</f>
        <v>0.24999943338538633</v>
      </c>
      <c r="H143" s="77">
        <f>'CALENDARIZACION TRIMESTRAL 2021'!T143/'CALENDARIZACION TRIMESTRAL 2021'!C143</f>
        <v>0.25000169984384102</v>
      </c>
      <c r="I143" s="15">
        <f>SUM(E143:G143)</f>
        <v>0.74999830015615898</v>
      </c>
      <c r="J143" s="70">
        <f t="shared" si="42"/>
        <v>-1764867.2500016999</v>
      </c>
      <c r="K143" s="81">
        <f t="shared" si="43"/>
        <v>1</v>
      </c>
    </row>
    <row r="144" spans="1:11" x14ac:dyDescent="0.25">
      <c r="A144" s="13" t="s">
        <v>20</v>
      </c>
      <c r="B144" s="14" t="s">
        <v>140</v>
      </c>
      <c r="C144" s="17">
        <v>384347</v>
      </c>
      <c r="E144" s="77">
        <f>'CALENDARIZACION TRIMESTRAL 2021'!H144/'CALENDARIZACION TRIMESTRAL 2021'!C144</f>
        <v>0.24999284500724606</v>
      </c>
      <c r="F144" s="77">
        <f>'CALENDARIZACION TRIMESTRAL 2021'!L144/'CALENDARIZACION TRIMESTRAL 2021'!C144</f>
        <v>0.24999284500724606</v>
      </c>
      <c r="G144" s="77">
        <f>'CALENDARIZACION TRIMESTRAL 2021'!P144/'CALENDARIZACION TRIMESTRAL 2021'!C144</f>
        <v>0.24999284500724606</v>
      </c>
      <c r="H144" s="77">
        <f>'CALENDARIZACION TRIMESTRAL 2021'!T144/'CALENDARIZACION TRIMESTRAL 2021'!C144</f>
        <v>0.25002146497826183</v>
      </c>
      <c r="I144" s="15">
        <f>SUM(E144:G144)</f>
        <v>0.74997853502173817</v>
      </c>
      <c r="J144" s="70">
        <f t="shared" si="42"/>
        <v>-384346.25002146501</v>
      </c>
      <c r="K144" s="81">
        <f t="shared" si="43"/>
        <v>1</v>
      </c>
    </row>
    <row r="145" spans="1:11" x14ac:dyDescent="0.25">
      <c r="A145" s="13" t="s">
        <v>20</v>
      </c>
      <c r="B145" s="14" t="s">
        <v>141</v>
      </c>
      <c r="C145" s="17">
        <v>175248</v>
      </c>
      <c r="E145" s="77">
        <f>'CALENDARIZACION TRIMESTRAL 2021'!H145/'CALENDARIZACION TRIMESTRAL 2021'!C145</f>
        <v>0.25</v>
      </c>
      <c r="F145" s="77">
        <f>'CALENDARIZACION TRIMESTRAL 2021'!L145/'CALENDARIZACION TRIMESTRAL 2021'!C145</f>
        <v>0.25</v>
      </c>
      <c r="G145" s="77">
        <f>'CALENDARIZACION TRIMESTRAL 2021'!P145/'CALENDARIZACION TRIMESTRAL 2021'!C145</f>
        <v>0.25</v>
      </c>
      <c r="H145" s="77">
        <f>'CALENDARIZACION TRIMESTRAL 2021'!T145/'CALENDARIZACION TRIMESTRAL 2021'!C145</f>
        <v>0.25</v>
      </c>
      <c r="I145" s="15">
        <f>SUM(E145:G145)</f>
        <v>0.75</v>
      </c>
      <c r="J145" s="70">
        <f t="shared" si="42"/>
        <v>-175247.25</v>
      </c>
      <c r="K145" s="81">
        <f t="shared" si="43"/>
        <v>1</v>
      </c>
    </row>
    <row r="146" spans="1:11" ht="28.5" x14ac:dyDescent="0.25">
      <c r="A146" s="13" t="s">
        <v>20</v>
      </c>
      <c r="B146" s="14" t="s">
        <v>142</v>
      </c>
      <c r="C146" s="17">
        <v>6747</v>
      </c>
      <c r="E146" s="77">
        <f>'CALENDARIZACION TRIMESTRAL 2021'!H146/'CALENDARIZACION TRIMESTRAL 2021'!C146</f>
        <v>0.2498888394842152</v>
      </c>
      <c r="F146" s="77">
        <f>'CALENDARIZACION TRIMESTRAL 2021'!L146/'CALENDARIZACION TRIMESTRAL 2021'!C146</f>
        <v>0.2498888394842152</v>
      </c>
      <c r="G146" s="77">
        <f>'CALENDARIZACION TRIMESTRAL 2021'!P146/'CALENDARIZACION TRIMESTRAL 2021'!C146</f>
        <v>0.2498888394842152</v>
      </c>
      <c r="H146" s="77">
        <f>'CALENDARIZACION TRIMESTRAL 2021'!T146/'CALENDARIZACION TRIMESTRAL 2021'!C146</f>
        <v>0.25033348154735435</v>
      </c>
      <c r="I146" s="15">
        <f>SUM(E146:G146)</f>
        <v>0.74966651845264565</v>
      </c>
      <c r="J146" s="70">
        <f t="shared" si="42"/>
        <v>-6746.2503334815474</v>
      </c>
      <c r="K146" s="81">
        <f t="shared" si="43"/>
        <v>1</v>
      </c>
    </row>
    <row r="147" spans="1:11" x14ac:dyDescent="0.25">
      <c r="A147" s="13" t="s">
        <v>20</v>
      </c>
      <c r="B147" s="14" t="s">
        <v>143</v>
      </c>
      <c r="C147" s="17">
        <v>49064</v>
      </c>
      <c r="E147" s="77">
        <f>'CALENDARIZACION TRIMESTRAL 2021'!H147/'CALENDARIZACION TRIMESTRAL 2021'!C147</f>
        <v>0.25002038154247513</v>
      </c>
      <c r="F147" s="77">
        <f>'CALENDARIZACION TRIMESTRAL 2021'!L147/'CALENDARIZACION TRIMESTRAL 2021'!C147</f>
        <v>0.25002038154247513</v>
      </c>
      <c r="G147" s="77">
        <f>'CALENDARIZACION TRIMESTRAL 2021'!P147/'CALENDARIZACION TRIMESTRAL 2021'!C147</f>
        <v>0.25002038154247513</v>
      </c>
      <c r="H147" s="77">
        <f>'CALENDARIZACION TRIMESTRAL 2021'!T147/'CALENDARIZACION TRIMESTRAL 2021'!C147</f>
        <v>0.2499388553725746</v>
      </c>
      <c r="I147" s="15">
        <f>SUM(E147:G147)</f>
        <v>0.75006114462742546</v>
      </c>
      <c r="J147" s="70">
        <f t="shared" si="42"/>
        <v>-49063.24993885537</v>
      </c>
      <c r="K147" s="81">
        <f t="shared" si="43"/>
        <v>1</v>
      </c>
    </row>
    <row r="148" spans="1:11" x14ac:dyDescent="0.25">
      <c r="A148" s="13" t="s">
        <v>20</v>
      </c>
      <c r="B148" s="14" t="s">
        <v>280</v>
      </c>
      <c r="C148" s="17">
        <f>C149+C150+C151+C152</f>
        <v>1017221</v>
      </c>
      <c r="E148" s="78">
        <f>'CALENDARIZACION TRIMESTRAL 2021'!H148/'CALENDARIZACION TRIMESTRAL 2021'!C148</f>
        <v>0.25000172037344881</v>
      </c>
      <c r="F148" s="78">
        <f>'CALENDARIZACION TRIMESTRAL 2021'!L148/'CALENDARIZACION TRIMESTRAL 2021'!C148</f>
        <v>0.25000172037344881</v>
      </c>
      <c r="G148" s="78">
        <f>'CALENDARIZACION TRIMESTRAL 2021'!P148/'CALENDARIZACION TRIMESTRAL 2021'!C148</f>
        <v>0.25000172037344881</v>
      </c>
      <c r="H148" s="78">
        <f>'CALENDARIZACION TRIMESTRAL 2021'!T148/'CALENDARIZACION TRIMESTRAL 2021'!C148</f>
        <v>0.24999483887965349</v>
      </c>
      <c r="I148" s="17">
        <f t="shared" ref="I148" si="46">I149+I150+I151+I152</f>
        <v>3.0013065844755262</v>
      </c>
      <c r="J148" s="70">
        <f t="shared" si="42"/>
        <v>-1017217.9986934155</v>
      </c>
      <c r="K148" s="81">
        <f t="shared" si="43"/>
        <v>0.99999999999999989</v>
      </c>
    </row>
    <row r="149" spans="1:11" ht="57" x14ac:dyDescent="0.25">
      <c r="A149" s="13"/>
      <c r="B149" s="14" t="s">
        <v>145</v>
      </c>
      <c r="C149" s="17">
        <v>1005969</v>
      </c>
      <c r="E149" s="77">
        <f>'CALENDARIZACION TRIMESTRAL 2021'!H149/'CALENDARIZACION TRIMESTRAL 2021'!C149</f>
        <v>0.25000074554981316</v>
      </c>
      <c r="F149" s="77">
        <f>'CALENDARIZACION TRIMESTRAL 2021'!L149/'CALENDARIZACION TRIMESTRAL 2021'!C149</f>
        <v>0.25000074554981316</v>
      </c>
      <c r="G149" s="77">
        <f>'CALENDARIZACION TRIMESTRAL 2021'!P149/'CALENDARIZACION TRIMESTRAL 2021'!C149</f>
        <v>0.25000074554981316</v>
      </c>
      <c r="H149" s="77">
        <f>'CALENDARIZACION TRIMESTRAL 2021'!T149/'CALENDARIZACION TRIMESTRAL 2021'!C149</f>
        <v>0.24999776335056051</v>
      </c>
      <c r="I149" s="15">
        <f t="shared" ref="I149:I157" si="47">SUM(E149:G149)</f>
        <v>0.75000223664943944</v>
      </c>
      <c r="J149" s="70">
        <f t="shared" si="42"/>
        <v>-1005968.2499977633</v>
      </c>
      <c r="K149" s="81">
        <f t="shared" si="43"/>
        <v>1</v>
      </c>
    </row>
    <row r="150" spans="1:11" ht="42.75" x14ac:dyDescent="0.25">
      <c r="A150" s="13"/>
      <c r="B150" s="21" t="s">
        <v>146</v>
      </c>
      <c r="C150" s="17">
        <v>2300</v>
      </c>
      <c r="E150" s="77">
        <f>'CALENDARIZACION TRIMESTRAL 2021'!H150/'CALENDARIZACION TRIMESTRAL 2021'!C150</f>
        <v>0.25043478260869567</v>
      </c>
      <c r="F150" s="77">
        <f>'CALENDARIZACION TRIMESTRAL 2021'!L150/'CALENDARIZACION TRIMESTRAL 2021'!C150</f>
        <v>0.25043478260869567</v>
      </c>
      <c r="G150" s="77">
        <f>'CALENDARIZACION TRIMESTRAL 2021'!P150/'CALENDARIZACION TRIMESTRAL 2021'!C150</f>
        <v>0.25043478260869567</v>
      </c>
      <c r="H150" s="77">
        <f>'CALENDARIZACION TRIMESTRAL 2021'!T150/'CALENDARIZACION TRIMESTRAL 2021'!C150</f>
        <v>0.24869565217391304</v>
      </c>
      <c r="I150" s="15">
        <f t="shared" si="47"/>
        <v>0.75130434782608702</v>
      </c>
      <c r="J150" s="70">
        <f t="shared" si="42"/>
        <v>-2299.2486956521739</v>
      </c>
      <c r="K150" s="81">
        <f t="shared" si="43"/>
        <v>1</v>
      </c>
    </row>
    <row r="151" spans="1:11" x14ac:dyDescent="0.25">
      <c r="A151" s="13"/>
      <c r="B151" s="44" t="s">
        <v>147</v>
      </c>
      <c r="C151" s="17">
        <v>12</v>
      </c>
      <c r="E151" s="77">
        <f>'CALENDARIZACION TRIMESTRAL 2021'!H151/'CALENDARIZACION TRIMESTRAL 2021'!C151</f>
        <v>0.25</v>
      </c>
      <c r="F151" s="77">
        <f>'CALENDARIZACION TRIMESTRAL 2021'!L151/'CALENDARIZACION TRIMESTRAL 2021'!C151</f>
        <v>0.25</v>
      </c>
      <c r="G151" s="77">
        <f>'CALENDARIZACION TRIMESTRAL 2021'!P151/'CALENDARIZACION TRIMESTRAL 2021'!C151</f>
        <v>0.25</v>
      </c>
      <c r="H151" s="77">
        <f>'CALENDARIZACION TRIMESTRAL 2021'!T151/'CALENDARIZACION TRIMESTRAL 2021'!C151</f>
        <v>0.25</v>
      </c>
      <c r="I151" s="15">
        <f t="shared" si="47"/>
        <v>0.75</v>
      </c>
      <c r="J151" s="70">
        <f t="shared" si="42"/>
        <v>-11.25</v>
      </c>
      <c r="K151" s="81">
        <f t="shared" si="43"/>
        <v>1</v>
      </c>
    </row>
    <row r="152" spans="1:11" ht="28.5" x14ac:dyDescent="0.25">
      <c r="A152" s="13"/>
      <c r="B152" s="44" t="s">
        <v>148</v>
      </c>
      <c r="C152" s="17">
        <v>8940</v>
      </c>
      <c r="E152" s="77">
        <f>'CALENDARIZACION TRIMESTRAL 2021'!H152/'CALENDARIZACION TRIMESTRAL 2021'!C152</f>
        <v>0.25</v>
      </c>
      <c r="F152" s="77">
        <f>'CALENDARIZACION TRIMESTRAL 2021'!L152/'CALENDARIZACION TRIMESTRAL 2021'!C152</f>
        <v>0.25</v>
      </c>
      <c r="G152" s="77">
        <f>'CALENDARIZACION TRIMESTRAL 2021'!P152/'CALENDARIZACION TRIMESTRAL 2021'!C152</f>
        <v>0.25</v>
      </c>
      <c r="H152" s="77">
        <f>'CALENDARIZACION TRIMESTRAL 2021'!T152/'CALENDARIZACION TRIMESTRAL 2021'!C152</f>
        <v>0.25</v>
      </c>
      <c r="I152" s="15">
        <f t="shared" si="47"/>
        <v>0.75</v>
      </c>
      <c r="J152" s="70">
        <f t="shared" si="42"/>
        <v>-8939.25</v>
      </c>
      <c r="K152" s="81">
        <f t="shared" si="43"/>
        <v>1</v>
      </c>
    </row>
    <row r="153" spans="1:11" x14ac:dyDescent="0.25">
      <c r="A153" s="13"/>
      <c r="B153" s="44" t="s">
        <v>149</v>
      </c>
      <c r="C153" s="17">
        <v>10000</v>
      </c>
      <c r="E153" s="77">
        <f>'CALENDARIZACION TRIMESTRAL 2021'!H153/'CALENDARIZACION TRIMESTRAL 2021'!C153</f>
        <v>0.25019999999999998</v>
      </c>
      <c r="F153" s="77">
        <f>'CALENDARIZACION TRIMESTRAL 2021'!L153/'CALENDARIZACION TRIMESTRAL 2021'!C153</f>
        <v>0.25019999999999998</v>
      </c>
      <c r="G153" s="77">
        <f>'CALENDARIZACION TRIMESTRAL 2021'!P153/'CALENDARIZACION TRIMESTRAL 2021'!C153</f>
        <v>0.25019999999999998</v>
      </c>
      <c r="H153" s="77">
        <f>'CALENDARIZACION TRIMESTRAL 2021'!T153/'CALENDARIZACION TRIMESTRAL 2021'!C153</f>
        <v>0.24940000000000001</v>
      </c>
      <c r="I153" s="15">
        <f t="shared" si="47"/>
        <v>0.75059999999999993</v>
      </c>
      <c r="J153" s="70">
        <f t="shared" si="42"/>
        <v>-9999.2494000000006</v>
      </c>
      <c r="K153" s="81">
        <f t="shared" si="43"/>
        <v>1</v>
      </c>
    </row>
    <row r="154" spans="1:11" x14ac:dyDescent="0.25">
      <c r="A154" s="13"/>
      <c r="B154" s="44" t="s">
        <v>150</v>
      </c>
      <c r="C154" s="17">
        <v>4000</v>
      </c>
      <c r="E154" s="77">
        <f>'CALENDARIZACION TRIMESTRAL 2021'!H154/'CALENDARIZACION TRIMESTRAL 2021'!C154</f>
        <v>0.2505</v>
      </c>
      <c r="F154" s="77">
        <f>'CALENDARIZACION TRIMESTRAL 2021'!L154/'CALENDARIZACION TRIMESTRAL 2021'!C154</f>
        <v>0.2505</v>
      </c>
      <c r="G154" s="77">
        <f>'CALENDARIZACION TRIMESTRAL 2021'!P154/'CALENDARIZACION TRIMESTRAL 2021'!C154</f>
        <v>0.2505</v>
      </c>
      <c r="H154" s="77">
        <f>'CALENDARIZACION TRIMESTRAL 2021'!T154/'CALENDARIZACION TRIMESTRAL 2021'!C154</f>
        <v>0.2485</v>
      </c>
      <c r="I154" s="15">
        <f t="shared" si="47"/>
        <v>0.75150000000000006</v>
      </c>
      <c r="J154" s="70">
        <f t="shared" si="42"/>
        <v>-3999.2485000000001</v>
      </c>
      <c r="K154" s="81">
        <f t="shared" si="43"/>
        <v>1</v>
      </c>
    </row>
    <row r="155" spans="1:11" x14ac:dyDescent="0.25">
      <c r="A155" s="13"/>
      <c r="B155" s="44" t="s">
        <v>151</v>
      </c>
      <c r="C155" s="17">
        <v>15000</v>
      </c>
      <c r="D155" s="50"/>
      <c r="E155" s="77">
        <f>'CALENDARIZACION TRIMESTRAL 2021'!H155/'CALENDARIZACION TRIMESTRAL 2021'!C155</f>
        <v>0.25</v>
      </c>
      <c r="F155" s="77">
        <f>'CALENDARIZACION TRIMESTRAL 2021'!L155/'CALENDARIZACION TRIMESTRAL 2021'!C155</f>
        <v>0.25</v>
      </c>
      <c r="G155" s="77">
        <f>'CALENDARIZACION TRIMESTRAL 2021'!P155/'CALENDARIZACION TRIMESTRAL 2021'!C155</f>
        <v>0.25</v>
      </c>
      <c r="H155" s="77">
        <f>'CALENDARIZACION TRIMESTRAL 2021'!T155/'CALENDARIZACION TRIMESTRAL 2021'!C155</f>
        <v>0.25</v>
      </c>
      <c r="I155" s="15">
        <f t="shared" si="47"/>
        <v>0.75</v>
      </c>
      <c r="J155" s="70">
        <f t="shared" si="42"/>
        <v>-14999.25</v>
      </c>
      <c r="K155" s="81">
        <f t="shared" si="43"/>
        <v>1</v>
      </c>
    </row>
    <row r="156" spans="1:11" x14ac:dyDescent="0.25">
      <c r="A156" s="13"/>
      <c r="B156" s="44" t="s">
        <v>152</v>
      </c>
      <c r="C156" s="17">
        <v>832000</v>
      </c>
      <c r="D156" s="50"/>
      <c r="E156" s="77">
        <f>'CALENDARIZACION TRIMESTRAL 2021'!H156/'CALENDARIZACION TRIMESTRAL 2021'!C156</f>
        <v>0.25696153846153846</v>
      </c>
      <c r="F156" s="77">
        <f>'CALENDARIZACION TRIMESTRAL 2021'!L156/'CALENDARIZACION TRIMESTRAL 2021'!C156</f>
        <v>0.16227403846153846</v>
      </c>
      <c r="G156" s="77">
        <f>'CALENDARIZACION TRIMESTRAL 2021'!P156/'CALENDARIZACION TRIMESTRAL 2021'!C156</f>
        <v>0.25164543269230771</v>
      </c>
      <c r="H156" s="77">
        <f>'CALENDARIZACION TRIMESTRAL 2021'!T156/'CALENDARIZACION TRIMESTRAL 2021'!C156</f>
        <v>0.3291189903846154</v>
      </c>
      <c r="I156" s="15">
        <f t="shared" si="47"/>
        <v>0.67088100961538455</v>
      </c>
      <c r="J156" s="70">
        <f t="shared" si="42"/>
        <v>-831999.32911899034</v>
      </c>
      <c r="K156" s="81">
        <f t="shared" si="43"/>
        <v>1</v>
      </c>
    </row>
    <row r="157" spans="1:11" ht="28.5" x14ac:dyDescent="0.25">
      <c r="A157" s="13"/>
      <c r="B157" s="44" t="s">
        <v>153</v>
      </c>
      <c r="C157" s="17">
        <v>12</v>
      </c>
      <c r="E157" s="77">
        <f>'CALENDARIZACION TRIMESTRAL 2021'!H157/'CALENDARIZACION TRIMESTRAL 2021'!C157</f>
        <v>0.25</v>
      </c>
      <c r="F157" s="77">
        <f>'CALENDARIZACION TRIMESTRAL 2021'!L157/'CALENDARIZACION TRIMESTRAL 2021'!C157</f>
        <v>0.25</v>
      </c>
      <c r="G157" s="77">
        <f>'CALENDARIZACION TRIMESTRAL 2021'!P157/'CALENDARIZACION TRIMESTRAL 2021'!C157</f>
        <v>0.25</v>
      </c>
      <c r="H157" s="77">
        <f>'CALENDARIZACION TRIMESTRAL 2021'!T157/'CALENDARIZACION TRIMESTRAL 2021'!C157</f>
        <v>0.25</v>
      </c>
      <c r="I157" s="15">
        <f t="shared" si="47"/>
        <v>0.75</v>
      </c>
      <c r="J157" s="70">
        <f t="shared" si="42"/>
        <v>-11.25</v>
      </c>
      <c r="K157" s="81">
        <f t="shared" si="43"/>
        <v>1</v>
      </c>
    </row>
    <row r="158" spans="1:11" x14ac:dyDescent="0.25">
      <c r="A158" s="10">
        <v>4500</v>
      </c>
      <c r="B158" s="11" t="s">
        <v>154</v>
      </c>
      <c r="C158" s="41">
        <f>C159+C161+C163+C165</f>
        <v>15036</v>
      </c>
      <c r="E158" s="75">
        <f>'CALENDARIZACION TRIMESTRAL 2021'!H158/'CALENDARIZACION TRIMESTRAL 2021'!C158</f>
        <v>0.49940143655227454</v>
      </c>
      <c r="F158" s="75">
        <f>'CALENDARIZACION TRIMESTRAL 2021'!L158/'CALENDARIZACION TRIMESTRAL 2021'!C158</f>
        <v>1.8222931630752861E-2</v>
      </c>
      <c r="G158" s="75">
        <f>'CALENDARIZACION TRIMESTRAL 2021'!P158/'CALENDARIZACION TRIMESTRAL 2021'!C158</f>
        <v>0.30400372439478585</v>
      </c>
      <c r="H158" s="75">
        <f>'CALENDARIZACION TRIMESTRAL 2021'!T158/'CALENDARIZACION TRIMESTRAL 2021'!C158</f>
        <v>0.17837190742218675</v>
      </c>
      <c r="I158" s="41">
        <f t="shared" ref="I158" si="48">I159+I161+I163+I165</f>
        <v>3.0718000000000001</v>
      </c>
      <c r="J158" s="70">
        <f t="shared" si="42"/>
        <v>-15032.9282</v>
      </c>
      <c r="K158" s="81">
        <f t="shared" si="43"/>
        <v>1</v>
      </c>
    </row>
    <row r="159" spans="1:11" x14ac:dyDescent="0.25">
      <c r="A159" s="13">
        <v>4501</v>
      </c>
      <c r="B159" s="14" t="s">
        <v>29</v>
      </c>
      <c r="C159" s="17">
        <f>C160</f>
        <v>15000</v>
      </c>
      <c r="E159" s="78">
        <f>'CALENDARIZACION TRIMESTRAL 2021'!H159/'CALENDARIZACION TRIMESTRAL 2021'!C159</f>
        <v>0.5</v>
      </c>
      <c r="F159" s="78">
        <f>'CALENDARIZACION TRIMESTRAL 2021'!L159/'CALENDARIZACION TRIMESTRAL 2021'!C159</f>
        <v>1.7666666666666667E-2</v>
      </c>
      <c r="G159" s="78">
        <f>'CALENDARIZACION TRIMESTRAL 2021'!P159/'CALENDARIZACION TRIMESTRAL 2021'!C159</f>
        <v>0.30413333333333331</v>
      </c>
      <c r="H159" s="78">
        <f>'CALENDARIZACION TRIMESTRAL 2021'!T159/'CALENDARIZACION TRIMESTRAL 2021'!C159</f>
        <v>0.1782</v>
      </c>
      <c r="I159" s="17">
        <f t="shared" ref="I159" si="49">I160</f>
        <v>0.82180000000000009</v>
      </c>
      <c r="J159" s="70">
        <f t="shared" si="42"/>
        <v>-14999.1782</v>
      </c>
      <c r="K159" s="81">
        <f t="shared" si="43"/>
        <v>1</v>
      </c>
    </row>
    <row r="160" spans="1:11" x14ac:dyDescent="0.25">
      <c r="A160" s="13" t="s">
        <v>20</v>
      </c>
      <c r="B160" s="14" t="s">
        <v>155</v>
      </c>
      <c r="C160" s="17">
        <v>15000</v>
      </c>
      <c r="E160" s="77">
        <f>'CALENDARIZACION TRIMESTRAL 2021'!H160/'CALENDARIZACION TRIMESTRAL 2021'!C160</f>
        <v>0.5</v>
      </c>
      <c r="F160" s="77">
        <f>'CALENDARIZACION TRIMESTRAL 2021'!L160/'CALENDARIZACION TRIMESTRAL 2021'!C160</f>
        <v>1.7666666666666667E-2</v>
      </c>
      <c r="G160" s="77">
        <f>'CALENDARIZACION TRIMESTRAL 2021'!P160/'CALENDARIZACION TRIMESTRAL 2021'!C160</f>
        <v>0.30413333333333331</v>
      </c>
      <c r="H160" s="77">
        <f>'CALENDARIZACION TRIMESTRAL 2021'!T160/'CALENDARIZACION TRIMESTRAL 2021'!C160</f>
        <v>0.1782</v>
      </c>
      <c r="I160" s="15">
        <f>SUM(E160:G160)</f>
        <v>0.82180000000000009</v>
      </c>
      <c r="J160" s="70">
        <f t="shared" si="42"/>
        <v>-14999.1782</v>
      </c>
      <c r="K160" s="81">
        <f t="shared" si="43"/>
        <v>1</v>
      </c>
    </row>
    <row r="161" spans="1:11" x14ac:dyDescent="0.25">
      <c r="A161" s="13">
        <v>4502</v>
      </c>
      <c r="B161" s="14" t="s">
        <v>33</v>
      </c>
      <c r="C161" s="17">
        <f>+C162</f>
        <v>12</v>
      </c>
      <c r="E161" s="78">
        <f>'CALENDARIZACION TRIMESTRAL 2021'!H161/'CALENDARIZACION TRIMESTRAL 2021'!C161</f>
        <v>0.25</v>
      </c>
      <c r="F161" s="78">
        <f>'CALENDARIZACION TRIMESTRAL 2021'!L161/'CALENDARIZACION TRIMESTRAL 2021'!C161</f>
        <v>0.25</v>
      </c>
      <c r="G161" s="78">
        <f>'CALENDARIZACION TRIMESTRAL 2021'!P161/'CALENDARIZACION TRIMESTRAL 2021'!C161</f>
        <v>0.25</v>
      </c>
      <c r="H161" s="78">
        <f>'CALENDARIZACION TRIMESTRAL 2021'!T161/'CALENDARIZACION TRIMESTRAL 2021'!C161</f>
        <v>0.25</v>
      </c>
      <c r="I161" s="17">
        <f t="shared" ref="I161" si="50">+I162</f>
        <v>0.75</v>
      </c>
      <c r="J161" s="70">
        <f t="shared" si="42"/>
        <v>-11.25</v>
      </c>
      <c r="K161" s="81">
        <f t="shared" si="43"/>
        <v>1</v>
      </c>
    </row>
    <row r="162" spans="1:11" x14ac:dyDescent="0.25">
      <c r="A162" s="13" t="s">
        <v>20</v>
      </c>
      <c r="B162" s="14" t="s">
        <v>156</v>
      </c>
      <c r="C162" s="17">
        <v>12</v>
      </c>
      <c r="E162" s="77">
        <f>'CALENDARIZACION TRIMESTRAL 2021'!H162/'CALENDARIZACION TRIMESTRAL 2021'!C162</f>
        <v>0.25</v>
      </c>
      <c r="F162" s="77">
        <f>'CALENDARIZACION TRIMESTRAL 2021'!L162/'CALENDARIZACION TRIMESTRAL 2021'!C162</f>
        <v>0.25</v>
      </c>
      <c r="G162" s="77">
        <f>'CALENDARIZACION TRIMESTRAL 2021'!P162/'CALENDARIZACION TRIMESTRAL 2021'!C162</f>
        <v>0.25</v>
      </c>
      <c r="H162" s="77">
        <f>'CALENDARIZACION TRIMESTRAL 2021'!T162/'CALENDARIZACION TRIMESTRAL 2021'!C162</f>
        <v>0.25</v>
      </c>
      <c r="I162" s="15">
        <f>SUM(E162:G162)</f>
        <v>0.75</v>
      </c>
      <c r="J162" s="70">
        <f t="shared" si="42"/>
        <v>-11.25</v>
      </c>
      <c r="K162" s="81">
        <f t="shared" si="43"/>
        <v>1</v>
      </c>
    </row>
    <row r="163" spans="1:11" x14ac:dyDescent="0.25">
      <c r="A163" s="13">
        <v>4503</v>
      </c>
      <c r="B163" s="14" t="s">
        <v>35</v>
      </c>
      <c r="C163" s="17">
        <f>+C164</f>
        <v>12</v>
      </c>
      <c r="E163" s="78">
        <f>'CALENDARIZACION TRIMESTRAL 2021'!H163/'CALENDARIZACION TRIMESTRAL 2021'!C163</f>
        <v>0.25</v>
      </c>
      <c r="F163" s="78">
        <f>'CALENDARIZACION TRIMESTRAL 2021'!L163/'CALENDARIZACION TRIMESTRAL 2021'!C163</f>
        <v>0.25</v>
      </c>
      <c r="G163" s="78">
        <f>'CALENDARIZACION TRIMESTRAL 2021'!P163/'CALENDARIZACION TRIMESTRAL 2021'!C163</f>
        <v>0.25</v>
      </c>
      <c r="H163" s="78">
        <f>'CALENDARIZACION TRIMESTRAL 2021'!T163/'CALENDARIZACION TRIMESTRAL 2021'!C163</f>
        <v>0.25</v>
      </c>
      <c r="I163" s="17">
        <f t="shared" ref="I163" si="51">+I164</f>
        <v>0.75</v>
      </c>
      <c r="J163" s="70">
        <f t="shared" si="42"/>
        <v>-11.25</v>
      </c>
      <c r="K163" s="81">
        <f t="shared" si="43"/>
        <v>1</v>
      </c>
    </row>
    <row r="164" spans="1:11" x14ac:dyDescent="0.25">
      <c r="A164" s="13" t="s">
        <v>20</v>
      </c>
      <c r="B164" s="14" t="s">
        <v>157</v>
      </c>
      <c r="C164" s="17">
        <v>12</v>
      </c>
      <c r="D164" s="50"/>
      <c r="E164" s="77">
        <f>'CALENDARIZACION TRIMESTRAL 2021'!H164/'CALENDARIZACION TRIMESTRAL 2021'!C164</f>
        <v>0.25</v>
      </c>
      <c r="F164" s="77">
        <f>'CALENDARIZACION TRIMESTRAL 2021'!L164/'CALENDARIZACION TRIMESTRAL 2021'!C164</f>
        <v>0.25</v>
      </c>
      <c r="G164" s="77">
        <f>'CALENDARIZACION TRIMESTRAL 2021'!P164/'CALENDARIZACION TRIMESTRAL 2021'!C164</f>
        <v>0.25</v>
      </c>
      <c r="H164" s="77">
        <f>'CALENDARIZACION TRIMESTRAL 2021'!T164/'CALENDARIZACION TRIMESTRAL 2021'!C164</f>
        <v>0.25</v>
      </c>
      <c r="I164" s="15">
        <f>SUM(E164:G164)</f>
        <v>0.75</v>
      </c>
      <c r="J164" s="70">
        <f t="shared" si="42"/>
        <v>-11.25</v>
      </c>
      <c r="K164" s="81">
        <f t="shared" si="43"/>
        <v>1</v>
      </c>
    </row>
    <row r="165" spans="1:11" x14ac:dyDescent="0.25">
      <c r="A165" s="13">
        <v>4504</v>
      </c>
      <c r="B165" s="14" t="s">
        <v>37</v>
      </c>
      <c r="C165" s="17">
        <f>+C166</f>
        <v>12</v>
      </c>
      <c r="D165" s="50"/>
      <c r="E165" s="78">
        <f>'CALENDARIZACION TRIMESTRAL 2021'!H165/'CALENDARIZACION TRIMESTRAL 2021'!C165</f>
        <v>0.25</v>
      </c>
      <c r="F165" s="78">
        <f>'CALENDARIZACION TRIMESTRAL 2021'!L165/'CALENDARIZACION TRIMESTRAL 2021'!C165</f>
        <v>0.25</v>
      </c>
      <c r="G165" s="78">
        <f>'CALENDARIZACION TRIMESTRAL 2021'!P165/'CALENDARIZACION TRIMESTRAL 2021'!C165</f>
        <v>0.25</v>
      </c>
      <c r="H165" s="78">
        <f>'CALENDARIZACION TRIMESTRAL 2021'!T165/'CALENDARIZACION TRIMESTRAL 2021'!C165</f>
        <v>0.25</v>
      </c>
      <c r="I165" s="17">
        <f t="shared" ref="I165" si="52">+I166</f>
        <v>0.75</v>
      </c>
      <c r="J165" s="70">
        <f t="shared" si="42"/>
        <v>-11.25</v>
      </c>
      <c r="K165" s="81">
        <f t="shared" si="43"/>
        <v>1</v>
      </c>
    </row>
    <row r="166" spans="1:11" x14ac:dyDescent="0.25">
      <c r="A166" s="13" t="s">
        <v>20</v>
      </c>
      <c r="B166" s="14" t="s">
        <v>158</v>
      </c>
      <c r="C166" s="17">
        <v>12</v>
      </c>
      <c r="E166" s="77">
        <f>'CALENDARIZACION TRIMESTRAL 2021'!H166/'CALENDARIZACION TRIMESTRAL 2021'!C166</f>
        <v>0.25</v>
      </c>
      <c r="F166" s="77">
        <f>'CALENDARIZACION TRIMESTRAL 2021'!L166/'CALENDARIZACION TRIMESTRAL 2021'!C166</f>
        <v>0.25</v>
      </c>
      <c r="G166" s="77">
        <f>'CALENDARIZACION TRIMESTRAL 2021'!P166/'CALENDARIZACION TRIMESTRAL 2021'!C166</f>
        <v>0.25</v>
      </c>
      <c r="H166" s="77">
        <f>'CALENDARIZACION TRIMESTRAL 2021'!T166/'CALENDARIZACION TRIMESTRAL 2021'!C166</f>
        <v>0.25</v>
      </c>
      <c r="I166" s="15">
        <f>SUM(E166:G166)</f>
        <v>0.75</v>
      </c>
      <c r="J166" s="70">
        <f t="shared" si="42"/>
        <v>-11.25</v>
      </c>
      <c r="K166" s="81">
        <f t="shared" si="43"/>
        <v>1</v>
      </c>
    </row>
    <row r="167" spans="1:11" x14ac:dyDescent="0.25">
      <c r="A167" s="18">
        <v>5000</v>
      </c>
      <c r="B167" s="19" t="s">
        <v>159</v>
      </c>
      <c r="C167" s="40">
        <f>C168+C189</f>
        <v>817805</v>
      </c>
      <c r="E167" s="75">
        <f>'CALENDARIZACION TRIMESTRAL 2021'!H167/'CALENDARIZACION TRIMESTRAL 2021'!C167</f>
        <v>0.12717334816979597</v>
      </c>
      <c r="F167" s="75">
        <f>'CALENDARIZACION TRIMESTRAL 2021'!L167/'CALENDARIZACION TRIMESTRAL 2021'!C167</f>
        <v>0.20777324667860919</v>
      </c>
      <c r="G167" s="75">
        <f>'CALENDARIZACION TRIMESTRAL 2021'!P167/'CALENDARIZACION TRIMESTRAL 2021'!C167</f>
        <v>0.37396445362892133</v>
      </c>
      <c r="H167" s="75">
        <f>'CALENDARIZACION TRIMESTRAL 2021'!T167/'CALENDARIZACION TRIMESTRAL 2021'!C167</f>
        <v>0.2910889515226735</v>
      </c>
      <c r="I167" s="40">
        <f t="shared" ref="I167" si="53">I168+I189</f>
        <v>11.569209587109588</v>
      </c>
      <c r="J167" s="70">
        <f t="shared" si="42"/>
        <v>-817793.43079041294</v>
      </c>
      <c r="K167" s="81">
        <f t="shared" si="43"/>
        <v>1</v>
      </c>
    </row>
    <row r="168" spans="1:11" x14ac:dyDescent="0.25">
      <c r="A168" s="10">
        <v>5100</v>
      </c>
      <c r="B168" s="11" t="s">
        <v>160</v>
      </c>
      <c r="C168" s="41">
        <f>C169+C170+C171+C173+C174+C175+C176+C177+C178</f>
        <v>817805</v>
      </c>
      <c r="E168" s="75">
        <f>'CALENDARIZACION TRIMESTRAL 2021'!H168/'CALENDARIZACION TRIMESTRAL 2021'!C168</f>
        <v>0.12717334816979597</v>
      </c>
      <c r="F168" s="75">
        <f>'CALENDARIZACION TRIMESTRAL 2021'!L168/'CALENDARIZACION TRIMESTRAL 2021'!C168</f>
        <v>0.20777324667860919</v>
      </c>
      <c r="G168" s="75">
        <f>'CALENDARIZACION TRIMESTRAL 2021'!P168/'CALENDARIZACION TRIMESTRAL 2021'!C168</f>
        <v>0.37396445362892133</v>
      </c>
      <c r="H168" s="75">
        <f>'CALENDARIZACION TRIMESTRAL 2021'!T168/'CALENDARIZACION TRIMESTRAL 2021'!C168</f>
        <v>0.2910889515226735</v>
      </c>
      <c r="I168" s="41">
        <f t="shared" ref="I168" si="54">I169+I170+I171+I173+I174+I175+I176+I177+I178</f>
        <v>11.569209587109588</v>
      </c>
      <c r="J168" s="70">
        <f t="shared" si="42"/>
        <v>-817793.43079041294</v>
      </c>
      <c r="K168" s="81">
        <f t="shared" si="43"/>
        <v>1</v>
      </c>
    </row>
    <row r="169" spans="1:11" hidden="1" x14ac:dyDescent="0.25">
      <c r="A169" s="23"/>
      <c r="B169" s="24"/>
      <c r="C169" s="17"/>
      <c r="E169" s="77"/>
      <c r="F169" s="77"/>
      <c r="G169" s="77"/>
      <c r="H169" s="77"/>
      <c r="I169" s="15"/>
      <c r="J169" s="70"/>
      <c r="K169" s="81"/>
    </row>
    <row r="170" spans="1:11" hidden="1" x14ac:dyDescent="0.25">
      <c r="A170" s="13"/>
      <c r="B170" s="14"/>
      <c r="C170" s="17"/>
      <c r="E170" s="77"/>
      <c r="F170" s="77"/>
      <c r="G170" s="77"/>
      <c r="H170" s="77"/>
      <c r="I170" s="15"/>
      <c r="J170" s="70"/>
      <c r="K170" s="81"/>
    </row>
    <row r="171" spans="1:11" x14ac:dyDescent="0.25">
      <c r="A171" s="13">
        <v>5103</v>
      </c>
      <c r="B171" s="14" t="s">
        <v>163</v>
      </c>
      <c r="C171" s="17">
        <f>C172</f>
        <v>410943</v>
      </c>
      <c r="E171" s="78">
        <f>'CALENDARIZACION TRIMESTRAL 2021'!H171/'CALENDARIZACION TRIMESTRAL 2021'!C171</f>
        <v>6.7162599192588754E-2</v>
      </c>
      <c r="F171" s="78">
        <f>'CALENDARIZACION TRIMESTRAL 2021'!L171/'CALENDARIZACION TRIMESTRAL 2021'!C171</f>
        <v>0.25234399904609639</v>
      </c>
      <c r="G171" s="78">
        <f>'CALENDARIZACION TRIMESTRAL 2021'!P171/'CALENDARIZACION TRIMESTRAL 2021'!C171</f>
        <v>0.40805172493508834</v>
      </c>
      <c r="H171" s="78">
        <f>'CALENDARIZACION TRIMESTRAL 2021'!T171/'CALENDARIZACION TRIMESTRAL 2021'!C171</f>
        <v>0.2724416768262265</v>
      </c>
      <c r="I171" s="15">
        <f t="shared" ref="I171:I177" si="55">SUM(E171:G171)</f>
        <v>0.72755832317377345</v>
      </c>
      <c r="J171" s="70">
        <f t="shared" ref="J171:J188" si="56">I171-C171</f>
        <v>-410942.27244167682</v>
      </c>
      <c r="K171" s="81">
        <f t="shared" ref="K171:K188" si="57">SUM(E171+F171+G171+H171)</f>
        <v>1</v>
      </c>
    </row>
    <row r="172" spans="1:11" x14ac:dyDescent="0.25">
      <c r="A172" s="13" t="s">
        <v>20</v>
      </c>
      <c r="B172" s="14" t="s">
        <v>164</v>
      </c>
      <c r="C172" s="17">
        <v>410943</v>
      </c>
      <c r="E172" s="77">
        <f>'CALENDARIZACION TRIMESTRAL 2021'!H172/'CALENDARIZACION TRIMESTRAL 2021'!C172</f>
        <v>6.7162599192588754E-2</v>
      </c>
      <c r="F172" s="77">
        <f>'CALENDARIZACION TRIMESTRAL 2021'!L172/'CALENDARIZACION TRIMESTRAL 2021'!C172</f>
        <v>0.25234399904609639</v>
      </c>
      <c r="G172" s="77">
        <f>'CALENDARIZACION TRIMESTRAL 2021'!P172/'CALENDARIZACION TRIMESTRAL 2021'!C172</f>
        <v>0.40805172493508834</v>
      </c>
      <c r="H172" s="77">
        <f>'CALENDARIZACION TRIMESTRAL 2021'!T172/'CALENDARIZACION TRIMESTRAL 2021'!C172</f>
        <v>0.2724416768262265</v>
      </c>
      <c r="I172" s="15">
        <f t="shared" si="55"/>
        <v>0.72755832317377345</v>
      </c>
      <c r="J172" s="70">
        <f t="shared" si="56"/>
        <v>-410942.27244167682</v>
      </c>
      <c r="K172" s="81">
        <f t="shared" si="57"/>
        <v>1</v>
      </c>
    </row>
    <row r="173" spans="1:11" x14ac:dyDescent="0.25">
      <c r="A173" s="25">
        <v>5107</v>
      </c>
      <c r="B173" s="24" t="s">
        <v>165</v>
      </c>
      <c r="C173" s="17">
        <v>12</v>
      </c>
      <c r="E173" s="77">
        <f>'CALENDARIZACION TRIMESTRAL 2021'!H173/'CALENDARIZACION TRIMESTRAL 2021'!C173</f>
        <v>0.25</v>
      </c>
      <c r="F173" s="77">
        <f>'CALENDARIZACION TRIMESTRAL 2021'!L173/'CALENDARIZACION TRIMESTRAL 2021'!C173</f>
        <v>0.25</v>
      </c>
      <c r="G173" s="77">
        <f>'CALENDARIZACION TRIMESTRAL 2021'!P173/'CALENDARIZACION TRIMESTRAL 2021'!C173</f>
        <v>0.25</v>
      </c>
      <c r="H173" s="77">
        <f>'CALENDARIZACION TRIMESTRAL 2021'!T173/'CALENDARIZACION TRIMESTRAL 2021'!C173</f>
        <v>0.25</v>
      </c>
      <c r="I173" s="15">
        <f t="shared" si="55"/>
        <v>0.75</v>
      </c>
      <c r="J173" s="70">
        <f t="shared" si="56"/>
        <v>-11.25</v>
      </c>
      <c r="K173" s="81">
        <f t="shared" si="57"/>
        <v>1</v>
      </c>
    </row>
    <row r="174" spans="1:11" x14ac:dyDescent="0.25">
      <c r="A174" s="25">
        <v>5108</v>
      </c>
      <c r="B174" s="24" t="s">
        <v>166</v>
      </c>
      <c r="C174" s="17">
        <v>12</v>
      </c>
      <c r="E174" s="77">
        <f>'CALENDARIZACION TRIMESTRAL 2021'!H174/'CALENDARIZACION TRIMESTRAL 2021'!C174</f>
        <v>0.25</v>
      </c>
      <c r="F174" s="77">
        <f>'CALENDARIZACION TRIMESTRAL 2021'!L174/'CALENDARIZACION TRIMESTRAL 2021'!C174</f>
        <v>0.25</v>
      </c>
      <c r="G174" s="77">
        <f>'CALENDARIZACION TRIMESTRAL 2021'!P174/'CALENDARIZACION TRIMESTRAL 2021'!C174</f>
        <v>0.25</v>
      </c>
      <c r="H174" s="77">
        <f>'CALENDARIZACION TRIMESTRAL 2021'!T174/'CALENDARIZACION TRIMESTRAL 2021'!C174</f>
        <v>0.25</v>
      </c>
      <c r="I174" s="15">
        <f t="shared" si="55"/>
        <v>0.75</v>
      </c>
      <c r="J174" s="70">
        <f t="shared" si="56"/>
        <v>-11.25</v>
      </c>
      <c r="K174" s="81">
        <f t="shared" si="57"/>
        <v>1</v>
      </c>
    </row>
    <row r="175" spans="1:11" x14ac:dyDescent="0.25">
      <c r="A175" s="25">
        <v>5111</v>
      </c>
      <c r="B175" s="24" t="s">
        <v>167</v>
      </c>
      <c r="C175" s="17">
        <v>12</v>
      </c>
      <c r="E175" s="77">
        <f>'CALENDARIZACION TRIMESTRAL 2021'!H175/'CALENDARIZACION TRIMESTRAL 2021'!C175</f>
        <v>0.25</v>
      </c>
      <c r="F175" s="77">
        <f>'CALENDARIZACION TRIMESTRAL 2021'!L175/'CALENDARIZACION TRIMESTRAL 2021'!C175</f>
        <v>0.25</v>
      </c>
      <c r="G175" s="77">
        <f>'CALENDARIZACION TRIMESTRAL 2021'!P175/'CALENDARIZACION TRIMESTRAL 2021'!C175</f>
        <v>0.25</v>
      </c>
      <c r="H175" s="77">
        <f>'CALENDARIZACION TRIMESTRAL 2021'!T175/'CALENDARIZACION TRIMESTRAL 2021'!C175</f>
        <v>0.25</v>
      </c>
      <c r="I175" s="15">
        <f t="shared" si="55"/>
        <v>0.75</v>
      </c>
      <c r="J175" s="70">
        <f t="shared" si="56"/>
        <v>-11.25</v>
      </c>
      <c r="K175" s="81">
        <f t="shared" si="57"/>
        <v>1</v>
      </c>
    </row>
    <row r="176" spans="1:11" x14ac:dyDescent="0.25">
      <c r="A176" s="25">
        <v>5112</v>
      </c>
      <c r="B176" s="24" t="s">
        <v>168</v>
      </c>
      <c r="C176" s="17">
        <v>705</v>
      </c>
      <c r="E176" s="77">
        <f>'CALENDARIZACION TRIMESTRAL 2021'!H176/'CALENDARIZACION TRIMESTRAL 2021'!C176</f>
        <v>0.25106382978723402</v>
      </c>
      <c r="F176" s="77">
        <f>'CALENDARIZACION TRIMESTRAL 2021'!L176/'CALENDARIZACION TRIMESTRAL 2021'!C176</f>
        <v>0.25106382978723402</v>
      </c>
      <c r="G176" s="77">
        <f>'CALENDARIZACION TRIMESTRAL 2021'!P176/'CALENDARIZACION TRIMESTRAL 2021'!C176</f>
        <v>0.25106382978723402</v>
      </c>
      <c r="H176" s="77">
        <f>'CALENDARIZACION TRIMESTRAL 2021'!T176/'CALENDARIZACION TRIMESTRAL 2021'!C176</f>
        <v>0.24680851063829787</v>
      </c>
      <c r="I176" s="15">
        <f t="shared" si="55"/>
        <v>0.75319148936170199</v>
      </c>
      <c r="J176" s="70">
        <f t="shared" si="56"/>
        <v>-704.24680851063829</v>
      </c>
      <c r="K176" s="81">
        <f t="shared" si="57"/>
        <v>0.99999999999999989</v>
      </c>
    </row>
    <row r="177" spans="1:11" x14ac:dyDescent="0.25">
      <c r="A177" s="25">
        <v>5113</v>
      </c>
      <c r="B177" s="24" t="s">
        <v>169</v>
      </c>
      <c r="C177" s="17">
        <v>348961</v>
      </c>
      <c r="E177" s="77">
        <f>'CALENDARIZACION TRIMESTRAL 2021'!H177/'CALENDARIZACION TRIMESTRAL 2021'!C177</f>
        <v>0.18903545095297183</v>
      </c>
      <c r="F177" s="77">
        <f>'CALENDARIZACION TRIMESTRAL 2021'!L177/'CALENDARIZACION TRIMESTRAL 2021'!C177</f>
        <v>0.18167932806244824</v>
      </c>
      <c r="G177" s="77">
        <f>'CALENDARIZACION TRIMESTRAL 2021'!P177/'CALENDARIZACION TRIMESTRAL 2021'!C177</f>
        <v>0.36949114657511872</v>
      </c>
      <c r="H177" s="77">
        <f>'CALENDARIZACION TRIMESTRAL 2021'!T177/'CALENDARIZACION TRIMESTRAL 2021'!C177</f>
        <v>0.25979407440946123</v>
      </c>
      <c r="I177" s="15">
        <f t="shared" si="55"/>
        <v>0.74020592559053877</v>
      </c>
      <c r="J177" s="70">
        <f t="shared" si="56"/>
        <v>-348960.2597940744</v>
      </c>
      <c r="K177" s="81">
        <f t="shared" si="57"/>
        <v>1</v>
      </c>
    </row>
    <row r="178" spans="1:11" x14ac:dyDescent="0.25">
      <c r="A178" s="25">
        <v>5114</v>
      </c>
      <c r="B178" s="24" t="s">
        <v>170</v>
      </c>
      <c r="C178" s="17">
        <f>SUM(C179:C188)</f>
        <v>57160</v>
      </c>
      <c r="E178" s="78">
        <f>'CALENDARIZACION TRIMESTRAL 2021'!H178/'CALENDARIZACION TRIMESTRAL 2021'!C178</f>
        <v>0.17933869839048286</v>
      </c>
      <c r="F178" s="78">
        <f>'CALENDARIZACION TRIMESTRAL 2021'!L178/'CALENDARIZACION TRIMESTRAL 2021'!C178</f>
        <v>4.6081175647305808E-2</v>
      </c>
      <c r="G178" s="78">
        <f>'CALENDARIZACION TRIMESTRAL 2021'!P178/'CALENDARIZACION TRIMESTRAL 2021'!C178</f>
        <v>0.15780265920223932</v>
      </c>
      <c r="H178" s="78">
        <f>'CALENDARIZACION TRIMESTRAL 2021'!T178/'CALENDARIZACION TRIMESTRAL 2021'!C178</f>
        <v>0.61677746675997203</v>
      </c>
      <c r="I178" s="17">
        <f t="shared" ref="I178" si="58">SUM(I179:I188)</f>
        <v>7.0982538489835747</v>
      </c>
      <c r="J178" s="70">
        <f t="shared" si="56"/>
        <v>-57152.901746151016</v>
      </c>
      <c r="K178" s="81">
        <f t="shared" si="57"/>
        <v>1</v>
      </c>
    </row>
    <row r="179" spans="1:11" ht="28.5" x14ac:dyDescent="0.25">
      <c r="A179" s="27"/>
      <c r="B179" s="45" t="s">
        <v>171</v>
      </c>
      <c r="C179" s="17">
        <v>52617</v>
      </c>
      <c r="D179" s="50"/>
      <c r="E179" s="77">
        <f>'CALENDARIZACION TRIMESTRAL 2021'!H179/'CALENDARIZACION TRIMESTRAL 2021'!C179</f>
        <v>0.17327099606591026</v>
      </c>
      <c r="F179" s="77">
        <f>'CALENDARIZACION TRIMESTRAL 2021'!L179/'CALENDARIZACION TRIMESTRAL 2021'!C179</f>
        <v>2.8507896687382406E-2</v>
      </c>
      <c r="G179" s="77">
        <f>'CALENDARIZACION TRIMESTRAL 2021'!P179/'CALENDARIZACION TRIMESTRAL 2021'!C179</f>
        <v>0.14987551551779843</v>
      </c>
      <c r="H179" s="77">
        <f>'CALENDARIZACION TRIMESTRAL 2021'!T179/'CALENDARIZACION TRIMESTRAL 2021'!C179</f>
        <v>0.64834559172890893</v>
      </c>
      <c r="I179" s="15">
        <f t="shared" ref="I179:I188" si="59">SUM(E179:G179)</f>
        <v>0.35165440827109107</v>
      </c>
      <c r="J179" s="70">
        <f t="shared" si="56"/>
        <v>-52616.648345591726</v>
      </c>
      <c r="K179" s="81">
        <f t="shared" si="57"/>
        <v>1</v>
      </c>
    </row>
    <row r="180" spans="1:11" x14ac:dyDescent="0.25">
      <c r="A180" s="27"/>
      <c r="B180" s="45" t="s">
        <v>172</v>
      </c>
      <c r="C180" s="17">
        <v>1503</v>
      </c>
      <c r="D180" s="50"/>
      <c r="E180" s="77">
        <f>'CALENDARIZACION TRIMESTRAL 2021'!H180/'CALENDARIZACION TRIMESTRAL 2021'!C180</f>
        <v>0.249500998003992</v>
      </c>
      <c r="F180" s="77">
        <f>'CALENDARIZACION TRIMESTRAL 2021'!L180/'CALENDARIZACION TRIMESTRAL 2021'!C180</f>
        <v>0.249500998003992</v>
      </c>
      <c r="G180" s="77">
        <f>'CALENDARIZACION TRIMESTRAL 2021'!P180/'CALENDARIZACION TRIMESTRAL 2021'!C180</f>
        <v>0.249500998003992</v>
      </c>
      <c r="H180" s="77">
        <f>'CALENDARIZACION TRIMESTRAL 2021'!T180/'CALENDARIZACION TRIMESTRAL 2021'!C180</f>
        <v>0.25149700598802394</v>
      </c>
      <c r="I180" s="15">
        <f t="shared" si="59"/>
        <v>0.74850299401197606</v>
      </c>
      <c r="J180" s="70">
        <f t="shared" si="56"/>
        <v>-1502.2514970059881</v>
      </c>
      <c r="K180" s="81">
        <f t="shared" si="57"/>
        <v>1</v>
      </c>
    </row>
    <row r="181" spans="1:11" x14ac:dyDescent="0.25">
      <c r="A181" s="27"/>
      <c r="B181" s="45" t="s">
        <v>173</v>
      </c>
      <c r="C181" s="17">
        <v>1392</v>
      </c>
      <c r="D181" s="50"/>
      <c r="E181" s="77">
        <f>'CALENDARIZACION TRIMESTRAL 2021'!H181/'CALENDARIZACION TRIMESTRAL 2021'!C181</f>
        <v>0.25</v>
      </c>
      <c r="F181" s="77">
        <f>'CALENDARIZACION TRIMESTRAL 2021'!L181/'CALENDARIZACION TRIMESTRAL 2021'!C181</f>
        <v>0.25</v>
      </c>
      <c r="G181" s="77">
        <f>'CALENDARIZACION TRIMESTRAL 2021'!P181/'CALENDARIZACION TRIMESTRAL 2021'!C181</f>
        <v>0.25</v>
      </c>
      <c r="H181" s="77">
        <f>'CALENDARIZACION TRIMESTRAL 2021'!T181/'CALENDARIZACION TRIMESTRAL 2021'!C181</f>
        <v>0.25</v>
      </c>
      <c r="I181" s="15">
        <f t="shared" si="59"/>
        <v>0.75</v>
      </c>
      <c r="J181" s="70">
        <f t="shared" si="56"/>
        <v>-1391.25</v>
      </c>
      <c r="K181" s="81">
        <f t="shared" si="57"/>
        <v>1</v>
      </c>
    </row>
    <row r="182" spans="1:11" x14ac:dyDescent="0.25">
      <c r="A182" s="27"/>
      <c r="B182" s="45" t="s">
        <v>174</v>
      </c>
      <c r="C182" s="17">
        <v>1576</v>
      </c>
      <c r="D182" s="50"/>
      <c r="E182" s="77">
        <f>'CALENDARIZACION TRIMESTRAL 2021'!H182/'CALENDARIZACION TRIMESTRAL 2021'!C182</f>
        <v>0.24936548223350255</v>
      </c>
      <c r="F182" s="77">
        <f>'CALENDARIZACION TRIMESTRAL 2021'!L182/'CALENDARIZACION TRIMESTRAL 2021'!C182</f>
        <v>0.24936548223350255</v>
      </c>
      <c r="G182" s="77">
        <f>'CALENDARIZACION TRIMESTRAL 2021'!P182/'CALENDARIZACION TRIMESTRAL 2021'!C182</f>
        <v>0.24936548223350255</v>
      </c>
      <c r="H182" s="77">
        <f>'CALENDARIZACION TRIMESTRAL 2021'!T182/'CALENDARIZACION TRIMESTRAL 2021'!C182</f>
        <v>0.25190355329949238</v>
      </c>
      <c r="I182" s="15">
        <f t="shared" si="59"/>
        <v>0.74809644670050768</v>
      </c>
      <c r="J182" s="70">
        <f t="shared" si="56"/>
        <v>-1575.2519035532996</v>
      </c>
      <c r="K182" s="81">
        <f t="shared" si="57"/>
        <v>1</v>
      </c>
    </row>
    <row r="183" spans="1:11" x14ac:dyDescent="0.25">
      <c r="A183" s="27"/>
      <c r="B183" s="45" t="s">
        <v>175</v>
      </c>
      <c r="C183" s="17">
        <v>12</v>
      </c>
      <c r="D183" s="50"/>
      <c r="E183" s="77">
        <f>'CALENDARIZACION TRIMESTRAL 2021'!H183/'CALENDARIZACION TRIMESTRAL 2021'!C183</f>
        <v>0.25</v>
      </c>
      <c r="F183" s="77">
        <f>'CALENDARIZACION TRIMESTRAL 2021'!L183/'CALENDARIZACION TRIMESTRAL 2021'!C183</f>
        <v>0.25</v>
      </c>
      <c r="G183" s="77">
        <f>'CALENDARIZACION TRIMESTRAL 2021'!P183/'CALENDARIZACION TRIMESTRAL 2021'!C183</f>
        <v>0.25</v>
      </c>
      <c r="H183" s="77">
        <f>'CALENDARIZACION TRIMESTRAL 2021'!T183/'CALENDARIZACION TRIMESTRAL 2021'!C183</f>
        <v>0.25</v>
      </c>
      <c r="I183" s="15">
        <f t="shared" si="59"/>
        <v>0.75</v>
      </c>
      <c r="J183" s="70">
        <f t="shared" si="56"/>
        <v>-11.25</v>
      </c>
      <c r="K183" s="81">
        <f t="shared" si="57"/>
        <v>1</v>
      </c>
    </row>
    <row r="184" spans="1:11" x14ac:dyDescent="0.25">
      <c r="A184" s="27"/>
      <c r="B184" s="45" t="s">
        <v>176</v>
      </c>
      <c r="C184" s="17">
        <v>12</v>
      </c>
      <c r="D184" s="50"/>
      <c r="E184" s="77">
        <f>'CALENDARIZACION TRIMESTRAL 2021'!H184/'CALENDARIZACION TRIMESTRAL 2021'!C184</f>
        <v>0.25</v>
      </c>
      <c r="F184" s="77">
        <f>'CALENDARIZACION TRIMESTRAL 2021'!L184/'CALENDARIZACION TRIMESTRAL 2021'!C184</f>
        <v>0.25</v>
      </c>
      <c r="G184" s="77">
        <f>'CALENDARIZACION TRIMESTRAL 2021'!P184/'CALENDARIZACION TRIMESTRAL 2021'!C184</f>
        <v>0.25</v>
      </c>
      <c r="H184" s="77">
        <f>'CALENDARIZACION TRIMESTRAL 2021'!T184/'CALENDARIZACION TRIMESTRAL 2021'!C184</f>
        <v>0.25</v>
      </c>
      <c r="I184" s="15">
        <f t="shared" si="59"/>
        <v>0.75</v>
      </c>
      <c r="J184" s="70">
        <f t="shared" si="56"/>
        <v>-11.25</v>
      </c>
      <c r="K184" s="81">
        <f t="shared" si="57"/>
        <v>1</v>
      </c>
    </row>
    <row r="185" spans="1:11" x14ac:dyDescent="0.25">
      <c r="A185" s="27"/>
      <c r="B185" s="45" t="s">
        <v>177</v>
      </c>
      <c r="C185" s="17">
        <v>12</v>
      </c>
      <c r="D185" s="50"/>
      <c r="E185" s="77">
        <f>'CALENDARIZACION TRIMESTRAL 2021'!H185/'CALENDARIZACION TRIMESTRAL 2021'!C185</f>
        <v>0.25</v>
      </c>
      <c r="F185" s="77">
        <f>'CALENDARIZACION TRIMESTRAL 2021'!L185/'CALENDARIZACION TRIMESTRAL 2021'!C185</f>
        <v>0.25</v>
      </c>
      <c r="G185" s="77">
        <f>'CALENDARIZACION TRIMESTRAL 2021'!P185/'CALENDARIZACION TRIMESTRAL 2021'!C185</f>
        <v>0.25</v>
      </c>
      <c r="H185" s="77">
        <f>'CALENDARIZACION TRIMESTRAL 2021'!T185/'CALENDARIZACION TRIMESTRAL 2021'!C185</f>
        <v>0.25</v>
      </c>
      <c r="I185" s="15">
        <f t="shared" si="59"/>
        <v>0.75</v>
      </c>
      <c r="J185" s="70">
        <f t="shared" si="56"/>
        <v>-11.25</v>
      </c>
      <c r="K185" s="81">
        <f t="shared" si="57"/>
        <v>1</v>
      </c>
    </row>
    <row r="186" spans="1:11" x14ac:dyDescent="0.25">
      <c r="A186" s="27"/>
      <c r="B186" s="45" t="s">
        <v>178</v>
      </c>
      <c r="C186" s="17">
        <v>12</v>
      </c>
      <c r="D186" s="50"/>
      <c r="E186" s="77">
        <f>'CALENDARIZACION TRIMESTRAL 2021'!H186/'CALENDARIZACION TRIMESTRAL 2021'!C186</f>
        <v>0.25</v>
      </c>
      <c r="F186" s="77">
        <f>'CALENDARIZACION TRIMESTRAL 2021'!L186/'CALENDARIZACION TRIMESTRAL 2021'!C186</f>
        <v>0.25</v>
      </c>
      <c r="G186" s="77">
        <f>'CALENDARIZACION TRIMESTRAL 2021'!P186/'CALENDARIZACION TRIMESTRAL 2021'!C186</f>
        <v>0.25</v>
      </c>
      <c r="H186" s="77">
        <f>'CALENDARIZACION TRIMESTRAL 2021'!T186/'CALENDARIZACION TRIMESTRAL 2021'!C186</f>
        <v>0.25</v>
      </c>
      <c r="I186" s="15">
        <f t="shared" si="59"/>
        <v>0.75</v>
      </c>
      <c r="J186" s="70">
        <f t="shared" si="56"/>
        <v>-11.25</v>
      </c>
      <c r="K186" s="81">
        <f t="shared" si="57"/>
        <v>1</v>
      </c>
    </row>
    <row r="187" spans="1:11" x14ac:dyDescent="0.25">
      <c r="A187" s="27"/>
      <c r="B187" s="45" t="s">
        <v>179</v>
      </c>
      <c r="C187" s="17">
        <v>12</v>
      </c>
      <c r="D187" s="50"/>
      <c r="E187" s="77">
        <f>'CALENDARIZACION TRIMESTRAL 2021'!H187/'CALENDARIZACION TRIMESTRAL 2021'!C187</f>
        <v>0.25</v>
      </c>
      <c r="F187" s="77">
        <f>'CALENDARIZACION TRIMESTRAL 2021'!L187/'CALENDARIZACION TRIMESTRAL 2021'!C187</f>
        <v>0.25</v>
      </c>
      <c r="G187" s="77">
        <f>'CALENDARIZACION TRIMESTRAL 2021'!P187/'CALENDARIZACION TRIMESTRAL 2021'!C187</f>
        <v>0.25</v>
      </c>
      <c r="H187" s="77">
        <f>'CALENDARIZACION TRIMESTRAL 2021'!T187/'CALENDARIZACION TRIMESTRAL 2021'!C187</f>
        <v>0.25</v>
      </c>
      <c r="I187" s="15">
        <f t="shared" si="59"/>
        <v>0.75</v>
      </c>
      <c r="J187" s="70">
        <f t="shared" si="56"/>
        <v>-11.25</v>
      </c>
      <c r="K187" s="81">
        <f t="shared" si="57"/>
        <v>1</v>
      </c>
    </row>
    <row r="188" spans="1:11" x14ac:dyDescent="0.25">
      <c r="A188" s="27"/>
      <c r="B188" s="45" t="s">
        <v>180</v>
      </c>
      <c r="C188" s="17">
        <v>12</v>
      </c>
      <c r="D188" s="50"/>
      <c r="E188" s="77">
        <f>'CALENDARIZACION TRIMESTRAL 2021'!H188/'CALENDARIZACION TRIMESTRAL 2021'!C188</f>
        <v>0.25</v>
      </c>
      <c r="F188" s="77">
        <f>'CALENDARIZACION TRIMESTRAL 2021'!L188/'CALENDARIZACION TRIMESTRAL 2021'!C188</f>
        <v>0.25</v>
      </c>
      <c r="G188" s="77">
        <f>'CALENDARIZACION TRIMESTRAL 2021'!P188/'CALENDARIZACION TRIMESTRAL 2021'!C188</f>
        <v>0.25</v>
      </c>
      <c r="H188" s="77">
        <f>'CALENDARIZACION TRIMESTRAL 2021'!T188/'CALENDARIZACION TRIMESTRAL 2021'!C188</f>
        <v>0.25</v>
      </c>
      <c r="I188" s="15">
        <f t="shared" si="59"/>
        <v>0.75</v>
      </c>
      <c r="J188" s="70">
        <f t="shared" si="56"/>
        <v>-11.25</v>
      </c>
      <c r="K188" s="81">
        <f t="shared" si="57"/>
        <v>1</v>
      </c>
    </row>
    <row r="189" spans="1:11" hidden="1" x14ac:dyDescent="0.25">
      <c r="A189" s="10"/>
      <c r="B189" s="11"/>
      <c r="C189" s="41"/>
      <c r="E189" s="76"/>
      <c r="F189" s="76"/>
      <c r="G189" s="76"/>
      <c r="H189" s="76"/>
      <c r="I189" s="12"/>
      <c r="J189" s="69"/>
      <c r="K189" s="81"/>
    </row>
    <row r="190" spans="1:11" hidden="1" x14ac:dyDescent="0.25">
      <c r="A190" s="23"/>
      <c r="B190" s="24"/>
      <c r="C190" s="17"/>
      <c r="E190" s="77"/>
      <c r="F190" s="77"/>
      <c r="G190" s="77"/>
      <c r="H190" s="77"/>
      <c r="I190" s="15"/>
      <c r="J190" s="70"/>
      <c r="K190" s="81"/>
    </row>
    <row r="191" spans="1:11" x14ac:dyDescent="0.25">
      <c r="A191" s="18">
        <v>6000</v>
      </c>
      <c r="B191" s="19" t="s">
        <v>182</v>
      </c>
      <c r="C191" s="40">
        <f>C192+C215</f>
        <v>26179557.789999999</v>
      </c>
      <c r="E191" s="75">
        <f>'CALENDARIZACION TRIMESTRAL 2021'!H191/'CALENDARIZACION TRIMESTRAL 2021'!C191</f>
        <v>0.44701110285637108</v>
      </c>
      <c r="F191" s="75">
        <f>'CALENDARIZACION TRIMESTRAL 2021'!L191/'CALENDARIZACION TRIMESTRAL 2021'!C191</f>
        <v>0.14881420195295056</v>
      </c>
      <c r="G191" s="75">
        <f>'CALENDARIZACION TRIMESTRAL 2021'!P191/'CALENDARIZACION TRIMESTRAL 2021'!C191</f>
        <v>0.191371185112749</v>
      </c>
      <c r="H191" s="75">
        <f>'CALENDARIZACION TRIMESTRAL 2021'!T191/'CALENDARIZACION TRIMESTRAL 2021'!C191</f>
        <v>0.191371185112749</v>
      </c>
      <c r="I191" s="40">
        <f t="shared" ref="I191" si="60">I192+I215</f>
        <v>16.989181806708583</v>
      </c>
      <c r="J191" s="72">
        <f t="shared" ref="J191:J235" si="61">I191-C191</f>
        <v>-26179540.800818194</v>
      </c>
      <c r="K191" s="81">
        <f t="shared" ref="K191:K235" si="62">SUM(E191+F191+G191+H191)</f>
        <v>0.97856767503481956</v>
      </c>
    </row>
    <row r="192" spans="1:11" x14ac:dyDescent="0.25">
      <c r="A192" s="10">
        <v>6100</v>
      </c>
      <c r="B192" s="11" t="s">
        <v>183</v>
      </c>
      <c r="C192" s="41">
        <f>+C193+C200+C201+C204+C205+C206+C207+C208+C209+C210+C211</f>
        <v>25354050.77</v>
      </c>
      <c r="E192" s="75">
        <f>'CALENDARIZACION TRIMESTRAL 2021'!H192/'CALENDARIZACION TRIMESTRAL 2021'!C192</f>
        <v>0.45676791866738065</v>
      </c>
      <c r="F192" s="75">
        <f>'CALENDARIZACION TRIMESTRAL 2021'!L192/'CALENDARIZACION TRIMESTRAL 2021'!C192</f>
        <v>0.15132256517130893</v>
      </c>
      <c r="G192" s="75">
        <f>'CALENDARIZACION TRIMESTRAL 2021'!P192/'CALENDARIZACION TRIMESTRAL 2021'!C192</f>
        <v>0.19435773970409226</v>
      </c>
      <c r="H192" s="75">
        <f>'CALENDARIZACION TRIMESTRAL 2021'!T192/'CALENDARIZACION TRIMESTRAL 2021'!C192</f>
        <v>0.19755177645721814</v>
      </c>
      <c r="I192" s="41">
        <f t="shared" ref="I192" si="63">+I193+I200+I201+I204+I205+I206+I207+I208+I209+I210+I211</f>
        <v>14.580197798214382</v>
      </c>
      <c r="J192" s="72">
        <f t="shared" si="61"/>
        <v>-25354036.1898022</v>
      </c>
      <c r="K192" s="81">
        <f t="shared" si="62"/>
        <v>1</v>
      </c>
    </row>
    <row r="193" spans="1:11" x14ac:dyDescent="0.25">
      <c r="A193" s="13">
        <v>6101</v>
      </c>
      <c r="B193" s="14" t="s">
        <v>33</v>
      </c>
      <c r="C193" s="17">
        <f>SUM(C194:C199)</f>
        <v>9947012</v>
      </c>
      <c r="E193" s="78">
        <f>'CALENDARIZACION TRIMESTRAL 2021'!H193/'CALENDARIZACION TRIMESTRAL 2021'!C193</f>
        <v>0.23736203394547026</v>
      </c>
      <c r="F193" s="78">
        <f>'CALENDARIZACION TRIMESTRAL 2021'!L193/'CALENDARIZACION TRIMESTRAL 2021'!C193</f>
        <v>0.20853810169325221</v>
      </c>
      <c r="G193" s="78">
        <f>'CALENDARIZACION TRIMESTRAL 2021'!P193/'CALENDARIZACION TRIMESTRAL 2021'!C193</f>
        <v>0.30045233684246081</v>
      </c>
      <c r="H193" s="78">
        <f>'CALENDARIZACION TRIMESTRAL 2021'!T193/'CALENDARIZACION TRIMESTRAL 2021'!C193</f>
        <v>0.2536475275188167</v>
      </c>
      <c r="I193" s="17">
        <f t="shared" ref="I193" si="64">SUM(I194:I199)</f>
        <v>4.4922251744663377</v>
      </c>
      <c r="J193" s="72">
        <f t="shared" si="61"/>
        <v>-9947007.5077748261</v>
      </c>
      <c r="K193" s="81">
        <f t="shared" si="62"/>
        <v>0.99999999999999989</v>
      </c>
    </row>
    <row r="194" spans="1:11" x14ac:dyDescent="0.25">
      <c r="A194" s="13"/>
      <c r="B194" s="46" t="s">
        <v>281</v>
      </c>
      <c r="C194" s="17">
        <v>2400000</v>
      </c>
      <c r="E194" s="77">
        <f>'CALENDARIZACION TRIMESTRAL 2021'!H194/'CALENDARIZACION TRIMESTRAL 2021'!C194</f>
        <v>0.15097541666666667</v>
      </c>
      <c r="F194" s="77">
        <f>'CALENDARIZACION TRIMESTRAL 2021'!L194/'CALENDARIZACION TRIMESTRAL 2021'!C194</f>
        <v>0.14200666666666667</v>
      </c>
      <c r="G194" s="77">
        <f>'CALENDARIZACION TRIMESTRAL 2021'!P194/'CALENDARIZACION TRIMESTRAL 2021'!C194</f>
        <v>0.42909249999999999</v>
      </c>
      <c r="H194" s="77">
        <f>'CALENDARIZACION TRIMESTRAL 2021'!T194/'CALENDARIZACION TRIMESTRAL 2021'!C194</f>
        <v>0.27792541666666665</v>
      </c>
      <c r="I194" s="30">
        <f t="shared" ref="I194:I200" si="65">SUM(E194:G194)</f>
        <v>0.7220745833333333</v>
      </c>
      <c r="J194" s="72">
        <f t="shared" si="61"/>
        <v>-2399999.2779254168</v>
      </c>
      <c r="K194" s="81">
        <f t="shared" si="62"/>
        <v>1</v>
      </c>
    </row>
    <row r="195" spans="1:11" x14ac:dyDescent="0.25">
      <c r="A195" s="13"/>
      <c r="B195" s="46" t="s">
        <v>282</v>
      </c>
      <c r="C195" s="17">
        <v>1700000</v>
      </c>
      <c r="E195" s="77">
        <f>'CALENDARIZACION TRIMESTRAL 2021'!H195/'CALENDARIZACION TRIMESTRAL 2021'!C195</f>
        <v>0.31572176470588237</v>
      </c>
      <c r="F195" s="77">
        <f>'CALENDARIZACION TRIMESTRAL 2021'!L195/'CALENDARIZACION TRIMESTRAL 2021'!C195</f>
        <v>0.15972941176470587</v>
      </c>
      <c r="G195" s="77">
        <f>'CALENDARIZACION TRIMESTRAL 2021'!P195/'CALENDARIZACION TRIMESTRAL 2021'!C195</f>
        <v>0.29223882352941177</v>
      </c>
      <c r="H195" s="77">
        <f>'CALENDARIZACION TRIMESTRAL 2021'!T195/'CALENDARIZACION TRIMESTRAL 2021'!C195</f>
        <v>0.23230999999999999</v>
      </c>
      <c r="I195" s="30">
        <f t="shared" si="65"/>
        <v>0.76768999999999998</v>
      </c>
      <c r="J195" s="72">
        <f t="shared" si="61"/>
        <v>-1699999.2323100001</v>
      </c>
      <c r="K195" s="81">
        <f t="shared" si="62"/>
        <v>1</v>
      </c>
    </row>
    <row r="196" spans="1:11" x14ac:dyDescent="0.25">
      <c r="A196" s="13"/>
      <c r="B196" s="46" t="s">
        <v>186</v>
      </c>
      <c r="C196" s="17">
        <v>5800000</v>
      </c>
      <c r="E196" s="77">
        <f>'CALENDARIZACION TRIMESTRAL 2021'!H196/'CALENDARIZACION TRIMESTRAL 2021'!C196</f>
        <v>0.25003448275862067</v>
      </c>
      <c r="F196" s="77">
        <f>'CALENDARIZACION TRIMESTRAL 2021'!L196/'CALENDARIZACION TRIMESTRAL 2021'!C196</f>
        <v>0.25003448275862067</v>
      </c>
      <c r="G196" s="77">
        <f>'CALENDARIZACION TRIMESTRAL 2021'!P196/'CALENDARIZACION TRIMESTRAL 2021'!C196</f>
        <v>0.25003448275862067</v>
      </c>
      <c r="H196" s="77">
        <f>'CALENDARIZACION TRIMESTRAL 2021'!T196/'CALENDARIZACION TRIMESTRAL 2021'!C196</f>
        <v>0.24989655172413794</v>
      </c>
      <c r="I196" s="30">
        <f t="shared" si="65"/>
        <v>0.75010344827586195</v>
      </c>
      <c r="J196" s="72">
        <f t="shared" si="61"/>
        <v>-5799999.2498965515</v>
      </c>
      <c r="K196" s="81">
        <f t="shared" si="62"/>
        <v>0.99999999999999989</v>
      </c>
    </row>
    <row r="197" spans="1:11" x14ac:dyDescent="0.25">
      <c r="A197" s="13"/>
      <c r="B197" s="46" t="s">
        <v>187</v>
      </c>
      <c r="C197" s="17">
        <v>7000</v>
      </c>
      <c r="E197" s="77">
        <f>'CALENDARIZACION TRIMESTRAL 2021'!H197/'CALENDARIZACION TRIMESTRAL 2021'!C197</f>
        <v>0.25028571428571428</v>
      </c>
      <c r="F197" s="77">
        <f>'CALENDARIZACION TRIMESTRAL 2021'!L197/'CALENDARIZACION TRIMESTRAL 2021'!C197</f>
        <v>0.25028571428571428</v>
      </c>
      <c r="G197" s="77">
        <f>'CALENDARIZACION TRIMESTRAL 2021'!P197/'CALENDARIZACION TRIMESTRAL 2021'!C197</f>
        <v>0.25028571428571428</v>
      </c>
      <c r="H197" s="77">
        <f>'CALENDARIZACION TRIMESTRAL 2021'!T197/'CALENDARIZACION TRIMESTRAL 2021'!C197</f>
        <v>0.24914285714285714</v>
      </c>
      <c r="I197" s="30">
        <f t="shared" si="65"/>
        <v>0.75085714285714289</v>
      </c>
      <c r="J197" s="72">
        <f t="shared" si="61"/>
        <v>-6999.2491428571429</v>
      </c>
      <c r="K197" s="81">
        <f t="shared" si="62"/>
        <v>1</v>
      </c>
    </row>
    <row r="198" spans="1:11" x14ac:dyDescent="0.25">
      <c r="A198" s="13"/>
      <c r="B198" s="46" t="s">
        <v>188</v>
      </c>
      <c r="C198" s="17">
        <v>12</v>
      </c>
      <c r="E198" s="77">
        <f>'CALENDARIZACION TRIMESTRAL 2021'!H198/'CALENDARIZACION TRIMESTRAL 2021'!C198</f>
        <v>0.25</v>
      </c>
      <c r="F198" s="77">
        <f>'CALENDARIZACION TRIMESTRAL 2021'!L198/'CALENDARIZACION TRIMESTRAL 2021'!C198</f>
        <v>0.25</v>
      </c>
      <c r="G198" s="77">
        <f>'CALENDARIZACION TRIMESTRAL 2021'!P198/'CALENDARIZACION TRIMESTRAL 2021'!C198</f>
        <v>0.25</v>
      </c>
      <c r="H198" s="77">
        <f>'CALENDARIZACION TRIMESTRAL 2021'!T198/'CALENDARIZACION TRIMESTRAL 2021'!C198</f>
        <v>0.25</v>
      </c>
      <c r="I198" s="30">
        <f t="shared" si="65"/>
        <v>0.75</v>
      </c>
      <c r="J198" s="72">
        <f t="shared" si="61"/>
        <v>-11.25</v>
      </c>
      <c r="K198" s="81">
        <f t="shared" si="62"/>
        <v>1</v>
      </c>
    </row>
    <row r="199" spans="1:11" x14ac:dyDescent="0.25">
      <c r="A199" s="13"/>
      <c r="B199" s="46" t="s">
        <v>283</v>
      </c>
      <c r="C199" s="17">
        <v>40000</v>
      </c>
      <c r="E199" s="77">
        <f>'CALENDARIZACION TRIMESTRAL 2021'!H199/'CALENDARIZACION TRIMESTRAL 2021'!C199</f>
        <v>0.2505</v>
      </c>
      <c r="F199" s="77">
        <f>'CALENDARIZACION TRIMESTRAL 2021'!L199/'CALENDARIZACION TRIMESTRAL 2021'!C199</f>
        <v>0.2505</v>
      </c>
      <c r="G199" s="77">
        <f>'CALENDARIZACION TRIMESTRAL 2021'!P199/'CALENDARIZACION TRIMESTRAL 2021'!C199</f>
        <v>0.2505</v>
      </c>
      <c r="H199" s="77">
        <f>'CALENDARIZACION TRIMESTRAL 2021'!T199/'CALENDARIZACION TRIMESTRAL 2021'!C199</f>
        <v>0.2485</v>
      </c>
      <c r="I199" s="30">
        <f t="shared" si="65"/>
        <v>0.75150000000000006</v>
      </c>
      <c r="J199" s="72">
        <f t="shared" si="61"/>
        <v>-39999.248500000002</v>
      </c>
      <c r="K199" s="81">
        <f t="shared" si="62"/>
        <v>1</v>
      </c>
    </row>
    <row r="200" spans="1:11" x14ac:dyDescent="0.25">
      <c r="A200" s="13">
        <v>6102</v>
      </c>
      <c r="B200" s="14" t="s">
        <v>29</v>
      </c>
      <c r="C200" s="17">
        <v>787000</v>
      </c>
      <c r="E200" s="77">
        <f>'CALENDARIZACION TRIMESTRAL 2021'!H200/'CALENDARIZACION TRIMESTRAL 2021'!C200</f>
        <v>0.64009148665819571</v>
      </c>
      <c r="F200" s="77">
        <f>'CALENDARIZACION TRIMESTRAL 2021'!L200/'CALENDARIZACION TRIMESTRAL 2021'!C200</f>
        <v>7.1782719186785263E-2</v>
      </c>
      <c r="G200" s="77">
        <f>'CALENDARIZACION TRIMESTRAL 2021'!P200/'CALENDARIZACION TRIMESTRAL 2021'!C200</f>
        <v>0.11819440914866582</v>
      </c>
      <c r="H200" s="77">
        <f>'CALENDARIZACION TRIMESTRAL 2021'!T200/'CALENDARIZACION TRIMESTRAL 2021'!C200</f>
        <v>0.16993138500635324</v>
      </c>
      <c r="I200" s="30">
        <f t="shared" si="65"/>
        <v>0.83006861499364681</v>
      </c>
      <c r="J200" s="72">
        <f t="shared" si="61"/>
        <v>-786999.16993138497</v>
      </c>
      <c r="K200" s="81">
        <f t="shared" si="62"/>
        <v>1</v>
      </c>
    </row>
    <row r="201" spans="1:11" x14ac:dyDescent="0.25">
      <c r="A201" s="13">
        <v>6104</v>
      </c>
      <c r="B201" s="14" t="s">
        <v>189</v>
      </c>
      <c r="C201" s="17">
        <f>+C202+C203</f>
        <v>377157</v>
      </c>
      <c r="E201" s="78">
        <f>'CALENDARIZACION TRIMESTRAL 2021'!H201/'CALENDARIZACION TRIMESTRAL 2021'!C201</f>
        <v>0.2500576682919845</v>
      </c>
      <c r="F201" s="78">
        <f>'CALENDARIZACION TRIMESTRAL 2021'!L201/'CALENDARIZACION TRIMESTRAL 2021'!C201</f>
        <v>0.2500576682919845</v>
      </c>
      <c r="G201" s="78">
        <f>'CALENDARIZACION TRIMESTRAL 2021'!P201/'CALENDARIZACION TRIMESTRAL 2021'!C201</f>
        <v>0.24997812582028173</v>
      </c>
      <c r="H201" s="78">
        <f>'CALENDARIZACION TRIMESTRAL 2021'!T201/'CALENDARIZACION TRIMESTRAL 2021'!C201</f>
        <v>0.24990653759574924</v>
      </c>
      <c r="I201" s="17">
        <f t="shared" ref="I201" si="66">+I202+I203</f>
        <v>1.6388829189297234</v>
      </c>
      <c r="J201" s="72">
        <f t="shared" si="61"/>
        <v>-377155.36111708108</v>
      </c>
      <c r="K201" s="81">
        <f t="shared" si="62"/>
        <v>1</v>
      </c>
    </row>
    <row r="202" spans="1:11" x14ac:dyDescent="0.25">
      <c r="A202" s="13" t="s">
        <v>20</v>
      </c>
      <c r="B202" s="14" t="s">
        <v>190</v>
      </c>
      <c r="C202" s="17">
        <v>270</v>
      </c>
      <c r="E202" s="77">
        <f>'CALENDARIZACION TRIMESTRAL 2021'!H202/'CALENDARIZACION TRIMESTRAL 2021'!C202</f>
        <v>0.33333333333333331</v>
      </c>
      <c r="F202" s="77">
        <f>'CALENDARIZACION TRIMESTRAL 2021'!L202/'CALENDARIZACION TRIMESTRAL 2021'!C202</f>
        <v>0.33333333333333331</v>
      </c>
      <c r="G202" s="77">
        <f>'CALENDARIZACION TRIMESTRAL 2021'!P202/'CALENDARIZACION TRIMESTRAL 2021'!C202</f>
        <v>0.22222222222222221</v>
      </c>
      <c r="H202" s="77">
        <f>'CALENDARIZACION TRIMESTRAL 2021'!T202/'CALENDARIZACION TRIMESTRAL 2021'!C202</f>
        <v>0.1111111111111111</v>
      </c>
      <c r="I202" s="30">
        <f t="shared" ref="I202:I210" si="67">SUM(E202:G202)</f>
        <v>0.88888888888888884</v>
      </c>
      <c r="J202" s="72">
        <f t="shared" si="61"/>
        <v>-269.11111111111109</v>
      </c>
      <c r="K202" s="81">
        <f t="shared" si="62"/>
        <v>1</v>
      </c>
    </row>
    <row r="203" spans="1:11" x14ac:dyDescent="0.25">
      <c r="A203" s="13" t="s">
        <v>20</v>
      </c>
      <c r="B203" s="14" t="s">
        <v>191</v>
      </c>
      <c r="C203" s="17">
        <v>376887</v>
      </c>
      <c r="E203" s="77">
        <f>'CALENDARIZACION TRIMESTRAL 2021'!H203/'CALENDARIZACION TRIMESTRAL 2021'!C203</f>
        <v>0.24999801001361149</v>
      </c>
      <c r="F203" s="77">
        <f>'CALENDARIZACION TRIMESTRAL 2021'!L203/'CALENDARIZACION TRIMESTRAL 2021'!C203</f>
        <v>0.24999801001361149</v>
      </c>
      <c r="G203" s="77">
        <f>'CALENDARIZACION TRIMESTRAL 2021'!P203/'CALENDARIZACION TRIMESTRAL 2021'!C203</f>
        <v>0.24999801001361149</v>
      </c>
      <c r="H203" s="77">
        <f>'CALENDARIZACION TRIMESTRAL 2021'!T203/'CALENDARIZACION TRIMESTRAL 2021'!C203</f>
        <v>0.25000596995916546</v>
      </c>
      <c r="I203" s="30">
        <f t="shared" si="67"/>
        <v>0.74999403004083454</v>
      </c>
      <c r="J203" s="72">
        <f t="shared" si="61"/>
        <v>-376886.25000596995</v>
      </c>
      <c r="K203" s="81">
        <f t="shared" si="62"/>
        <v>1</v>
      </c>
    </row>
    <row r="204" spans="1:11" x14ac:dyDescent="0.25">
      <c r="A204" s="13">
        <v>6105</v>
      </c>
      <c r="B204" s="14" t="s">
        <v>192</v>
      </c>
      <c r="C204" s="17">
        <v>2150000</v>
      </c>
      <c r="E204" s="77">
        <f>'CALENDARIZACION TRIMESTRAL 2021'!H204/'CALENDARIZACION TRIMESTRAL 2021'!C204</f>
        <v>0.38179023255813954</v>
      </c>
      <c r="F204" s="77">
        <f>'CALENDARIZACION TRIMESTRAL 2021'!L204/'CALENDARIZACION TRIMESTRAL 2021'!C204</f>
        <v>8.3883255813953492E-2</v>
      </c>
      <c r="G204" s="77">
        <f>'CALENDARIZACION TRIMESTRAL 2021'!P204/'CALENDARIZACION TRIMESTRAL 2021'!C204</f>
        <v>0.11746651162790697</v>
      </c>
      <c r="H204" s="77">
        <f>'CALENDARIZACION TRIMESTRAL 2021'!T204/'CALENDARIZACION TRIMESTRAL 2021'!C204</f>
        <v>0.41686000000000001</v>
      </c>
      <c r="I204" s="30">
        <f t="shared" si="67"/>
        <v>0.58313999999999999</v>
      </c>
      <c r="J204" s="72">
        <f t="shared" si="61"/>
        <v>-2149999.4168600002</v>
      </c>
      <c r="K204" s="81">
        <f t="shared" si="62"/>
        <v>1</v>
      </c>
    </row>
    <row r="205" spans="1:11" x14ac:dyDescent="0.25">
      <c r="A205" s="13">
        <v>6106</v>
      </c>
      <c r="B205" s="14" t="s">
        <v>193</v>
      </c>
      <c r="C205" s="17">
        <v>12</v>
      </c>
      <c r="E205" s="77">
        <f>'CALENDARIZACION TRIMESTRAL 2021'!H205/'CALENDARIZACION TRIMESTRAL 2021'!C205</f>
        <v>0.25</v>
      </c>
      <c r="F205" s="77">
        <f>'CALENDARIZACION TRIMESTRAL 2021'!L205/'CALENDARIZACION TRIMESTRAL 2021'!C205</f>
        <v>0.25</v>
      </c>
      <c r="G205" s="77">
        <f>'CALENDARIZACION TRIMESTRAL 2021'!P205/'CALENDARIZACION TRIMESTRAL 2021'!C205</f>
        <v>0.25</v>
      </c>
      <c r="H205" s="77">
        <f>'CALENDARIZACION TRIMESTRAL 2021'!T205/'CALENDARIZACION TRIMESTRAL 2021'!C205</f>
        <v>0.25</v>
      </c>
      <c r="I205" s="15">
        <f t="shared" si="67"/>
        <v>0.75</v>
      </c>
      <c r="J205" s="70">
        <f t="shared" si="61"/>
        <v>-11.25</v>
      </c>
      <c r="K205" s="81">
        <f t="shared" si="62"/>
        <v>1</v>
      </c>
    </row>
    <row r="206" spans="1:11" x14ac:dyDescent="0.25">
      <c r="A206" s="13">
        <v>6107</v>
      </c>
      <c r="B206" s="14" t="s">
        <v>37</v>
      </c>
      <c r="C206" s="17">
        <v>286011.77</v>
      </c>
      <c r="E206" s="77">
        <f>'CALENDARIZACION TRIMESTRAL 2021'!H206/'CALENDARIZACION TRIMESTRAL 2021'!C206</f>
        <v>0.51717102411554594</v>
      </c>
      <c r="F206" s="77">
        <f>'CALENDARIZACION TRIMESTRAL 2021'!L206/'CALENDARIZACION TRIMESTRAL 2021'!C206</f>
        <v>0.10522993511770512</v>
      </c>
      <c r="G206" s="77">
        <f>'CALENDARIZACION TRIMESTRAL 2021'!P206/'CALENDARIZACION TRIMESTRAL 2021'!C206</f>
        <v>0.16017872271480296</v>
      </c>
      <c r="H206" s="77">
        <f>'CALENDARIZACION TRIMESTRAL 2021'!T206/'CALENDARIZACION TRIMESTRAL 2021'!C206</f>
        <v>0.21742031805194589</v>
      </c>
      <c r="I206" s="15">
        <f t="shared" si="67"/>
        <v>0.78257968194805405</v>
      </c>
      <c r="J206" s="70">
        <f t="shared" si="61"/>
        <v>-286010.98742031807</v>
      </c>
      <c r="K206" s="81">
        <f t="shared" si="62"/>
        <v>1</v>
      </c>
    </row>
    <row r="207" spans="1:11" x14ac:dyDescent="0.25">
      <c r="A207" s="13">
        <v>6108</v>
      </c>
      <c r="B207" s="14" t="s">
        <v>35</v>
      </c>
      <c r="C207" s="17">
        <v>12</v>
      </c>
      <c r="E207" s="77">
        <f>'CALENDARIZACION TRIMESTRAL 2021'!H207/'CALENDARIZACION TRIMESTRAL 2021'!C207</f>
        <v>0.25</v>
      </c>
      <c r="F207" s="77">
        <f>'CALENDARIZACION TRIMESTRAL 2021'!L207/'CALENDARIZACION TRIMESTRAL 2021'!C207</f>
        <v>0.25</v>
      </c>
      <c r="G207" s="77">
        <f>'CALENDARIZACION TRIMESTRAL 2021'!P207/'CALENDARIZACION TRIMESTRAL 2021'!C207</f>
        <v>0.25</v>
      </c>
      <c r="H207" s="77">
        <f>'CALENDARIZACION TRIMESTRAL 2021'!T207/'CALENDARIZACION TRIMESTRAL 2021'!C207</f>
        <v>0.25</v>
      </c>
      <c r="I207" s="15">
        <f t="shared" si="67"/>
        <v>0.75</v>
      </c>
      <c r="J207" s="70">
        <f t="shared" si="61"/>
        <v>-11.25</v>
      </c>
      <c r="K207" s="81">
        <f t="shared" si="62"/>
        <v>1</v>
      </c>
    </row>
    <row r="208" spans="1:11" x14ac:dyDescent="0.25">
      <c r="A208" s="13">
        <v>6110</v>
      </c>
      <c r="B208" s="14" t="s">
        <v>194</v>
      </c>
      <c r="C208" s="17">
        <v>12</v>
      </c>
      <c r="E208" s="77">
        <f>'CALENDARIZACION TRIMESTRAL 2021'!H208/'CALENDARIZACION TRIMESTRAL 2021'!C208</f>
        <v>0.25</v>
      </c>
      <c r="F208" s="77">
        <f>'CALENDARIZACION TRIMESTRAL 2021'!L208/'CALENDARIZACION TRIMESTRAL 2021'!C208</f>
        <v>0.25</v>
      </c>
      <c r="G208" s="77">
        <f>'CALENDARIZACION TRIMESTRAL 2021'!P208/'CALENDARIZACION TRIMESTRAL 2021'!C208</f>
        <v>0.25</v>
      </c>
      <c r="H208" s="77">
        <f>'CALENDARIZACION TRIMESTRAL 2021'!T208/'CALENDARIZACION TRIMESTRAL 2021'!C208</f>
        <v>0.25</v>
      </c>
      <c r="I208" s="15">
        <f t="shared" si="67"/>
        <v>0.75</v>
      </c>
      <c r="J208" s="70">
        <f t="shared" si="61"/>
        <v>-11.25</v>
      </c>
      <c r="K208" s="81">
        <f t="shared" si="62"/>
        <v>1</v>
      </c>
    </row>
    <row r="209" spans="1:11" x14ac:dyDescent="0.25">
      <c r="A209" s="13">
        <v>6111</v>
      </c>
      <c r="B209" s="14" t="s">
        <v>195</v>
      </c>
      <c r="C209" s="17">
        <v>9605100</v>
      </c>
      <c r="E209" s="77">
        <f>'CALENDARIZACION TRIMESTRAL 2021'!H209/'CALENDARIZACION TRIMESTRAL 2021'!C209</f>
        <v>0.67874524991931373</v>
      </c>
      <c r="F209" s="77">
        <f>'CALENDARIZACION TRIMESTRAL 2021'!L209/'CALENDARIZACION TRIMESTRAL 2021'!C209</f>
        <v>0.10326618150774068</v>
      </c>
      <c r="G209" s="77">
        <f>'CALENDARIZACION TRIMESTRAL 2021'!P209/'CALENDARIZACION TRIMESTRAL 2021'!C209</f>
        <v>0.11628447387325483</v>
      </c>
      <c r="H209" s="77">
        <f>'CALENDARIZACION TRIMESTRAL 2021'!T209/'CALENDARIZACION TRIMESTRAL 2021'!C209</f>
        <v>0.10170409469969079</v>
      </c>
      <c r="I209" s="15">
        <f t="shared" si="67"/>
        <v>0.89829590530030923</v>
      </c>
      <c r="J209" s="70">
        <f t="shared" si="61"/>
        <v>-9605099.1017040946</v>
      </c>
      <c r="K209" s="81">
        <f t="shared" si="62"/>
        <v>1</v>
      </c>
    </row>
    <row r="210" spans="1:11" x14ac:dyDescent="0.25">
      <c r="A210" s="13">
        <v>6112</v>
      </c>
      <c r="B210" s="14" t="s">
        <v>196</v>
      </c>
      <c r="C210" s="17">
        <v>30000</v>
      </c>
      <c r="E210" s="77">
        <f>'CALENDARIZACION TRIMESTRAL 2021'!H210/'CALENDARIZACION TRIMESTRAL 2021'!C210</f>
        <v>0.25</v>
      </c>
      <c r="F210" s="77">
        <f>'CALENDARIZACION TRIMESTRAL 2021'!L210/'CALENDARIZACION TRIMESTRAL 2021'!C210</f>
        <v>0.25</v>
      </c>
      <c r="G210" s="77">
        <f>'CALENDARIZACION TRIMESTRAL 2021'!P210/'CALENDARIZACION TRIMESTRAL 2021'!C210</f>
        <v>0.25</v>
      </c>
      <c r="H210" s="77">
        <f>'CALENDARIZACION TRIMESTRAL 2021'!T210/'CALENDARIZACION TRIMESTRAL 2021'!C210</f>
        <v>0.25</v>
      </c>
      <c r="I210" s="15">
        <f t="shared" si="67"/>
        <v>0.75</v>
      </c>
      <c r="J210" s="70">
        <f t="shared" si="61"/>
        <v>-29999.25</v>
      </c>
      <c r="K210" s="81">
        <f t="shared" si="62"/>
        <v>1</v>
      </c>
    </row>
    <row r="211" spans="1:11" x14ac:dyDescent="0.25">
      <c r="A211" s="13">
        <v>6114</v>
      </c>
      <c r="B211" s="14" t="s">
        <v>197</v>
      </c>
      <c r="C211" s="17">
        <f>+C212+C213+C214</f>
        <v>2171734</v>
      </c>
      <c r="E211" s="78">
        <f>'CALENDARIZACION TRIMESTRAL 2021'!H211/'CALENDARIZACION TRIMESTRAL 2021'!C211</f>
        <v>0.5185349587012037</v>
      </c>
      <c r="F211" s="78">
        <f>'CALENDARIZACION TRIMESTRAL 2021'!L211/'CALENDARIZACION TRIMESTRAL 2021'!C211</f>
        <v>0.18495266915745667</v>
      </c>
      <c r="G211" s="78">
        <f>'CALENDARIZACION TRIMESTRAL 2021'!P211/'CALENDARIZACION TRIMESTRAL 2021'!C211</f>
        <v>0.15151671429373947</v>
      </c>
      <c r="H211" s="78">
        <f>'CALENDARIZACION TRIMESTRAL 2021'!T211/'CALENDARIZACION TRIMESTRAL 2021'!C211</f>
        <v>0.14499565784760013</v>
      </c>
      <c r="I211" s="17">
        <f t="shared" ref="I211" si="68">+I212+I213+I214</f>
        <v>2.3550055025763106</v>
      </c>
      <c r="J211" s="70">
        <f t="shared" si="61"/>
        <v>-2171731.6449944973</v>
      </c>
      <c r="K211" s="81">
        <f t="shared" si="62"/>
        <v>1</v>
      </c>
    </row>
    <row r="212" spans="1:11" x14ac:dyDescent="0.25">
      <c r="A212" s="13" t="s">
        <v>20</v>
      </c>
      <c r="B212" s="14" t="s">
        <v>198</v>
      </c>
      <c r="C212" s="17">
        <v>2171710</v>
      </c>
      <c r="D212" s="50"/>
      <c r="E212" s="77">
        <f>'CALENDARIZACION TRIMESTRAL 2021'!H212/'CALENDARIZACION TRIMESTRAL 2021'!C212</f>
        <v>0.51853792633454743</v>
      </c>
      <c r="F212" s="77">
        <f>'CALENDARIZACION TRIMESTRAL 2021'!L212/'CALENDARIZACION TRIMESTRAL 2021'!C212</f>
        <v>0.18495195030644054</v>
      </c>
      <c r="G212" s="77">
        <f>'CALENDARIZACION TRIMESTRAL 2021'!P212/'CALENDARIZACION TRIMESTRAL 2021'!C212</f>
        <v>0.15151562593532286</v>
      </c>
      <c r="H212" s="77">
        <f>'CALENDARIZACION TRIMESTRAL 2021'!T212/'CALENDARIZACION TRIMESTRAL 2021'!C212</f>
        <v>0.14499449742368917</v>
      </c>
      <c r="I212" s="15">
        <f>SUM(E212:G212)</f>
        <v>0.85500550257631081</v>
      </c>
      <c r="J212" s="70">
        <f t="shared" si="61"/>
        <v>-2171709.1449944973</v>
      </c>
      <c r="K212" s="81">
        <f t="shared" si="62"/>
        <v>1</v>
      </c>
    </row>
    <row r="213" spans="1:11" x14ac:dyDescent="0.25">
      <c r="A213" s="13" t="s">
        <v>20</v>
      </c>
      <c r="B213" s="14" t="s">
        <v>199</v>
      </c>
      <c r="C213" s="17">
        <v>12</v>
      </c>
      <c r="D213" s="50"/>
      <c r="E213" s="77">
        <f>'CALENDARIZACION TRIMESTRAL 2021'!H213/'CALENDARIZACION TRIMESTRAL 2021'!C213</f>
        <v>0.25</v>
      </c>
      <c r="F213" s="77">
        <f>'CALENDARIZACION TRIMESTRAL 2021'!L213/'CALENDARIZACION TRIMESTRAL 2021'!C213</f>
        <v>0.25</v>
      </c>
      <c r="G213" s="77">
        <f>'CALENDARIZACION TRIMESTRAL 2021'!P213/'CALENDARIZACION TRIMESTRAL 2021'!C213</f>
        <v>0.25</v>
      </c>
      <c r="H213" s="77">
        <f>'CALENDARIZACION TRIMESTRAL 2021'!T213/'CALENDARIZACION TRIMESTRAL 2021'!C213</f>
        <v>0.25</v>
      </c>
      <c r="I213" s="15">
        <f>SUM(E213:G213)</f>
        <v>0.75</v>
      </c>
      <c r="J213" s="70">
        <f t="shared" si="61"/>
        <v>-11.25</v>
      </c>
      <c r="K213" s="81">
        <f t="shared" si="62"/>
        <v>1</v>
      </c>
    </row>
    <row r="214" spans="1:11" x14ac:dyDescent="0.25">
      <c r="A214" s="13" t="s">
        <v>20</v>
      </c>
      <c r="B214" s="14" t="s">
        <v>200</v>
      </c>
      <c r="C214" s="17">
        <v>12</v>
      </c>
      <c r="D214" s="50"/>
      <c r="E214" s="77">
        <f>'CALENDARIZACION TRIMESTRAL 2021'!H214/'CALENDARIZACION TRIMESTRAL 2021'!C214</f>
        <v>0.25</v>
      </c>
      <c r="F214" s="77">
        <f>'CALENDARIZACION TRIMESTRAL 2021'!L214/'CALENDARIZACION TRIMESTRAL 2021'!C214</f>
        <v>0.25</v>
      </c>
      <c r="G214" s="77">
        <f>'CALENDARIZACION TRIMESTRAL 2021'!P214/'CALENDARIZACION TRIMESTRAL 2021'!C214</f>
        <v>0.25</v>
      </c>
      <c r="H214" s="77">
        <f>'CALENDARIZACION TRIMESTRAL 2021'!T214/'CALENDARIZACION TRIMESTRAL 2021'!C214</f>
        <v>0.25</v>
      </c>
      <c r="I214" s="15">
        <f>SUM(E214:G214)</f>
        <v>0.75</v>
      </c>
      <c r="J214" s="70">
        <f t="shared" si="61"/>
        <v>-11.25</v>
      </c>
      <c r="K214" s="81">
        <f t="shared" si="62"/>
        <v>1</v>
      </c>
    </row>
    <row r="215" spans="1:11" x14ac:dyDescent="0.25">
      <c r="A215" s="10">
        <v>6200</v>
      </c>
      <c r="B215" s="11" t="s">
        <v>201</v>
      </c>
      <c r="C215" s="41">
        <f>SUM(C216:C219)</f>
        <v>825507.02</v>
      </c>
      <c r="E215" s="75">
        <f>'CALENDARIZACION TRIMESTRAL 2021'!H215/'CALENDARIZACION TRIMESTRAL 2021'!C215</f>
        <v>0.14734702074368791</v>
      </c>
      <c r="F215" s="75">
        <f>'CALENDARIZACION TRIMESTRAL 2021'!L215/'CALENDARIZACION TRIMESTRAL 2021'!C215</f>
        <v>7.1774071648718379E-2</v>
      </c>
      <c r="G215" s="75">
        <f>'CALENDARIZACION TRIMESTRAL 2021'!P215/'CALENDARIZACION TRIMESTRAL 2021'!C215</f>
        <v>9.964421622968149E-2</v>
      </c>
      <c r="H215" s="75">
        <f>'CALENDARIZACION TRIMESTRAL 2021'!T215/'CALENDARIZACION TRIMESTRAL 2021'!C215</f>
        <v>0.68123469137791226</v>
      </c>
      <c r="I215" s="41">
        <f t="shared" ref="I215" si="69">SUM(I216:I219)</f>
        <v>2.4089840084941998</v>
      </c>
      <c r="J215" s="69">
        <f t="shared" si="61"/>
        <v>-825504.61101599154</v>
      </c>
      <c r="K215" s="81">
        <f t="shared" si="62"/>
        <v>1</v>
      </c>
    </row>
    <row r="216" spans="1:11" x14ac:dyDescent="0.25">
      <c r="A216" s="13">
        <v>6201</v>
      </c>
      <c r="B216" s="14" t="s">
        <v>202</v>
      </c>
      <c r="C216" s="17">
        <v>12</v>
      </c>
      <c r="E216" s="77">
        <f>'CALENDARIZACION TRIMESTRAL 2021'!H216/'CALENDARIZACION TRIMESTRAL 2021'!C216</f>
        <v>0.25</v>
      </c>
      <c r="F216" s="77">
        <f>'CALENDARIZACION TRIMESTRAL 2021'!L216/'CALENDARIZACION TRIMESTRAL 2021'!C216</f>
        <v>0.25</v>
      </c>
      <c r="G216" s="77">
        <f>'CALENDARIZACION TRIMESTRAL 2021'!P216/'CALENDARIZACION TRIMESTRAL 2021'!C216</f>
        <v>0.25</v>
      </c>
      <c r="H216" s="77">
        <f>'CALENDARIZACION TRIMESTRAL 2021'!T216/'CALENDARIZACION TRIMESTRAL 2021'!C216</f>
        <v>0.25</v>
      </c>
      <c r="I216" s="15">
        <f>SUM(E216:G216)</f>
        <v>0.75</v>
      </c>
      <c r="J216" s="70">
        <f t="shared" si="61"/>
        <v>-11.25</v>
      </c>
      <c r="K216" s="81">
        <f t="shared" si="62"/>
        <v>1</v>
      </c>
    </row>
    <row r="217" spans="1:11" ht="28.5" x14ac:dyDescent="0.25">
      <c r="A217" s="13">
        <v>6202</v>
      </c>
      <c r="B217" s="14" t="s">
        <v>162</v>
      </c>
      <c r="C217" s="17">
        <v>223152</v>
      </c>
      <c r="E217" s="77">
        <f>'CALENDARIZACION TRIMESTRAL 2021'!H217/'CALENDARIZACION TRIMESTRAL 2021'!C217</f>
        <v>0.25</v>
      </c>
      <c r="F217" s="77">
        <f>'CALENDARIZACION TRIMESTRAL 2021'!L217/'CALENDARIZACION TRIMESTRAL 2021'!C217</f>
        <v>0.25</v>
      </c>
      <c r="G217" s="77">
        <f>'CALENDARIZACION TRIMESTRAL 2021'!P217/'CALENDARIZACION TRIMESTRAL 2021'!C217</f>
        <v>0.25</v>
      </c>
      <c r="H217" s="77">
        <f>'CALENDARIZACION TRIMESTRAL 2021'!T217/'CALENDARIZACION TRIMESTRAL 2021'!C217</f>
        <v>0.25</v>
      </c>
      <c r="I217" s="15">
        <f>SUM(E217:G217)</f>
        <v>0.75</v>
      </c>
      <c r="J217" s="70">
        <f t="shared" si="61"/>
        <v>-223151.25</v>
      </c>
      <c r="K217" s="81">
        <f t="shared" si="62"/>
        <v>1</v>
      </c>
    </row>
    <row r="218" spans="1:11" ht="28.5" x14ac:dyDescent="0.25">
      <c r="A218" s="13">
        <v>6203</v>
      </c>
      <c r="B218" s="14" t="s">
        <v>301</v>
      </c>
      <c r="C218" s="17">
        <v>602331.02</v>
      </c>
      <c r="E218" s="77">
        <f>'CALENDARIZACION TRIMESTRAL 2021'!H218/'CALENDARIZACION TRIMESTRAL 2021'!C218</f>
        <v>0.10931198595748895</v>
      </c>
      <c r="F218" s="77">
        <f>'CALENDARIZACION TRIMESTRAL 2021'!L218/'CALENDARIZACION TRIMESTRAL 2021'!C218</f>
        <v>5.7377088100161264E-3</v>
      </c>
      <c r="G218" s="77">
        <f>'CALENDARIZACION TRIMESTRAL 2021'!P218/'CALENDARIZACION TRIMESTRAL 2021'!C218</f>
        <v>4.3934313726694665E-2</v>
      </c>
      <c r="H218" s="77">
        <f>'CALENDARIZACION TRIMESTRAL 2021'!T218/'CALENDARIZACION TRIMESTRAL 2021'!C218</f>
        <v>0.84101599150580031</v>
      </c>
      <c r="I218" s="15">
        <f>SUM(E218:G218)</f>
        <v>0.15898400849419975</v>
      </c>
      <c r="J218" s="70">
        <f t="shared" si="61"/>
        <v>-602330.86101599154</v>
      </c>
      <c r="K218" s="81">
        <f t="shared" si="62"/>
        <v>1</v>
      </c>
    </row>
    <row r="219" spans="1:11" ht="28.5" x14ac:dyDescent="0.25">
      <c r="A219" s="13">
        <v>6204</v>
      </c>
      <c r="B219" s="14" t="s">
        <v>161</v>
      </c>
      <c r="C219" s="17">
        <v>12</v>
      </c>
      <c r="E219" s="77">
        <f>'CALENDARIZACION TRIMESTRAL 2021'!H219/'CALENDARIZACION TRIMESTRAL 2021'!C219</f>
        <v>0.25</v>
      </c>
      <c r="F219" s="77">
        <f>'CALENDARIZACION TRIMESTRAL 2021'!L219/'CALENDARIZACION TRIMESTRAL 2021'!C219</f>
        <v>0.25</v>
      </c>
      <c r="G219" s="77">
        <f>'CALENDARIZACION TRIMESTRAL 2021'!P219/'CALENDARIZACION TRIMESTRAL 2021'!C219</f>
        <v>0.25</v>
      </c>
      <c r="H219" s="77">
        <f>'CALENDARIZACION TRIMESTRAL 2021'!T219/'CALENDARIZACION TRIMESTRAL 2021'!C219</f>
        <v>0.25</v>
      </c>
      <c r="I219" s="15">
        <f>SUM(E219:G219)</f>
        <v>0.75</v>
      </c>
      <c r="J219" s="70">
        <f t="shared" si="61"/>
        <v>-11.25</v>
      </c>
      <c r="K219" s="81">
        <f t="shared" si="62"/>
        <v>1</v>
      </c>
    </row>
    <row r="220" spans="1:11" ht="30" x14ac:dyDescent="0.25">
      <c r="A220" s="18">
        <v>7000</v>
      </c>
      <c r="B220" s="19" t="s">
        <v>203</v>
      </c>
      <c r="C220" s="40">
        <f>+C221</f>
        <v>71017640.620000005</v>
      </c>
      <c r="E220" s="75">
        <f>'CALENDARIZACION TRIMESTRAL 2021'!H220/'CALENDARIZACION TRIMESTRAL 2021'!C220</f>
        <v>0.24999992741240126</v>
      </c>
      <c r="F220" s="75">
        <f>'CALENDARIZACION TRIMESTRAL 2021'!L220/'CALENDARIZACION TRIMESTRAL 2021'!C220</f>
        <v>0.24999992741240126</v>
      </c>
      <c r="G220" s="75">
        <f>'CALENDARIZACION TRIMESTRAL 2021'!P220/'CALENDARIZACION TRIMESTRAL 2021'!C220</f>
        <v>0.24999992741240126</v>
      </c>
      <c r="H220" s="75">
        <f>'CALENDARIZACION TRIMESTRAL 2021'!T220/'CALENDARIZACION TRIMESTRAL 2021'!C220</f>
        <v>0.25000021776279618</v>
      </c>
      <c r="I220" s="40">
        <f t="shared" ref="I220" si="70">+I221</f>
        <v>6.7499977649053076</v>
      </c>
      <c r="J220" s="70">
        <f t="shared" si="61"/>
        <v>-71017633.87000224</v>
      </c>
      <c r="K220" s="81">
        <f t="shared" si="62"/>
        <v>1</v>
      </c>
    </row>
    <row r="221" spans="1:11" x14ac:dyDescent="0.25">
      <c r="A221" s="10">
        <v>7200</v>
      </c>
      <c r="B221" s="11" t="s">
        <v>204</v>
      </c>
      <c r="C221" s="41">
        <f>SUM(C222:C230)</f>
        <v>71017640.620000005</v>
      </c>
      <c r="E221" s="75">
        <f>'CALENDARIZACION TRIMESTRAL 2021'!H221/'CALENDARIZACION TRIMESTRAL 2021'!C221</f>
        <v>0.24999992741240126</v>
      </c>
      <c r="F221" s="75">
        <f>'CALENDARIZACION TRIMESTRAL 2021'!L221/'CALENDARIZACION TRIMESTRAL 2021'!C221</f>
        <v>0.24999992741240126</v>
      </c>
      <c r="G221" s="75">
        <f>'CALENDARIZACION TRIMESTRAL 2021'!P221/'CALENDARIZACION TRIMESTRAL 2021'!C221</f>
        <v>0.24999992741240126</v>
      </c>
      <c r="H221" s="75">
        <f>'CALENDARIZACION TRIMESTRAL 2021'!T221/'CALENDARIZACION TRIMESTRAL 2021'!C221</f>
        <v>0.25000021776279618</v>
      </c>
      <c r="I221" s="41">
        <f t="shared" ref="I221" si="71">SUM(I222:I230)</f>
        <v>6.7499977649053076</v>
      </c>
      <c r="J221" s="70">
        <f t="shared" si="61"/>
        <v>-71017633.87000224</v>
      </c>
      <c r="K221" s="81">
        <f t="shared" si="62"/>
        <v>1</v>
      </c>
    </row>
    <row r="222" spans="1:11" x14ac:dyDescent="0.25">
      <c r="A222" s="13">
        <v>7202</v>
      </c>
      <c r="B222" s="14" t="s">
        <v>205</v>
      </c>
      <c r="C222" s="17">
        <v>27987000</v>
      </c>
      <c r="E222" s="77">
        <f>'CALENDARIZACION TRIMESTRAL 2021'!H222/'CALENDARIZACION TRIMESTRAL 2021'!C222</f>
        <v>0.25</v>
      </c>
      <c r="F222" s="77">
        <f>'CALENDARIZACION TRIMESTRAL 2021'!L222/'CALENDARIZACION TRIMESTRAL 2021'!C222</f>
        <v>0.25</v>
      </c>
      <c r="G222" s="77">
        <f>'CALENDARIZACION TRIMESTRAL 2021'!P222/'CALENDARIZACION TRIMESTRAL 2021'!C222</f>
        <v>0.25</v>
      </c>
      <c r="H222" s="77">
        <f>'CALENDARIZACION TRIMESTRAL 2021'!T222/'CALENDARIZACION TRIMESTRAL 2021'!C222</f>
        <v>0.25</v>
      </c>
      <c r="I222" s="15">
        <f t="shared" ref="I222:I230" si="72">SUM(E222:G222)</f>
        <v>0.75</v>
      </c>
      <c r="J222" s="70">
        <f t="shared" si="61"/>
        <v>-27986999.25</v>
      </c>
      <c r="K222" s="81">
        <f t="shared" si="62"/>
        <v>1</v>
      </c>
    </row>
    <row r="223" spans="1:11" x14ac:dyDescent="0.25">
      <c r="A223" s="13">
        <v>7204</v>
      </c>
      <c r="B223" s="14" t="s">
        <v>206</v>
      </c>
      <c r="C223" s="17">
        <v>2865926.97</v>
      </c>
      <c r="E223" s="77">
        <f>'CALENDARIZACION TRIMESTRAL 2021'!H223/'CALENDARIZACION TRIMESTRAL 2021'!C223</f>
        <v>0.24999974092152108</v>
      </c>
      <c r="F223" s="77">
        <f>'CALENDARIZACION TRIMESTRAL 2021'!L223/'CALENDARIZACION TRIMESTRAL 2021'!C223</f>
        <v>0.24999974092152108</v>
      </c>
      <c r="G223" s="77">
        <f>'CALENDARIZACION TRIMESTRAL 2021'!P223/'CALENDARIZACION TRIMESTRAL 2021'!C223</f>
        <v>0.24999974092152108</v>
      </c>
      <c r="H223" s="77">
        <f>'CALENDARIZACION TRIMESTRAL 2021'!T223/'CALENDARIZACION TRIMESTRAL 2021'!C223</f>
        <v>0.25000077723543662</v>
      </c>
      <c r="I223" s="15">
        <f t="shared" si="72"/>
        <v>0.74999922276456321</v>
      </c>
      <c r="J223" s="70">
        <f t="shared" si="61"/>
        <v>-2865926.2200007774</v>
      </c>
      <c r="K223" s="81">
        <f t="shared" si="62"/>
        <v>0.99999999999999978</v>
      </c>
    </row>
    <row r="224" spans="1:11" ht="28.5" x14ac:dyDescent="0.25">
      <c r="A224" s="13">
        <v>7206</v>
      </c>
      <c r="B224" s="14" t="s">
        <v>207</v>
      </c>
      <c r="C224" s="17">
        <v>8485000</v>
      </c>
      <c r="D224" s="50"/>
      <c r="E224" s="77">
        <f>'CALENDARIZACION TRIMESTRAL 2021'!H224/'CALENDARIZACION TRIMESTRAL 2021'!C224</f>
        <v>0.24999988214496169</v>
      </c>
      <c r="F224" s="77">
        <f>'CALENDARIZACION TRIMESTRAL 2021'!L224/'CALENDARIZACION TRIMESTRAL 2021'!C224</f>
        <v>0.24999988214496169</v>
      </c>
      <c r="G224" s="77">
        <f>'CALENDARIZACION TRIMESTRAL 2021'!P224/'CALENDARIZACION TRIMESTRAL 2021'!C224</f>
        <v>0.24999988214496169</v>
      </c>
      <c r="H224" s="77">
        <f>'CALENDARIZACION TRIMESTRAL 2021'!T224/'CALENDARIZACION TRIMESTRAL 2021'!C224</f>
        <v>0.25000035356511491</v>
      </c>
      <c r="I224" s="15">
        <f t="shared" si="72"/>
        <v>0.74999964643488504</v>
      </c>
      <c r="J224" s="70">
        <f t="shared" si="61"/>
        <v>-8484999.2500003539</v>
      </c>
      <c r="K224" s="81">
        <f t="shared" si="62"/>
        <v>1</v>
      </c>
    </row>
    <row r="225" spans="1:11" x14ac:dyDescent="0.25">
      <c r="A225" s="13">
        <v>7220</v>
      </c>
      <c r="B225" s="14" t="s">
        <v>208</v>
      </c>
      <c r="C225" s="17">
        <v>14168081.65</v>
      </c>
      <c r="D225" s="50"/>
      <c r="E225" s="77">
        <f>'CALENDARIZACION TRIMESTRAL 2021'!H225/'CALENDARIZACION TRIMESTRAL 2021'!C225</f>
        <v>0.24999990030407537</v>
      </c>
      <c r="F225" s="77">
        <f>'CALENDARIZACION TRIMESTRAL 2021'!L225/'CALENDARIZACION TRIMESTRAL 2021'!C225</f>
        <v>0.24999990030407537</v>
      </c>
      <c r="G225" s="77">
        <f>'CALENDARIZACION TRIMESTRAL 2021'!P225/'CALENDARIZACION TRIMESTRAL 2021'!C225</f>
        <v>0.24999990030407537</v>
      </c>
      <c r="H225" s="77">
        <f>'CALENDARIZACION TRIMESTRAL 2021'!T225/'CALENDARIZACION TRIMESTRAL 2021'!C225</f>
        <v>0.25000029908777383</v>
      </c>
      <c r="I225" s="15">
        <f t="shared" si="72"/>
        <v>0.74999970091222612</v>
      </c>
      <c r="J225" s="70">
        <f t="shared" si="61"/>
        <v>-14168080.9000003</v>
      </c>
      <c r="K225" s="81">
        <f t="shared" si="62"/>
        <v>1</v>
      </c>
    </row>
    <row r="226" spans="1:11" x14ac:dyDescent="0.25">
      <c r="A226" s="13">
        <v>7221</v>
      </c>
      <c r="B226" s="14" t="s">
        <v>209</v>
      </c>
      <c r="C226" s="17">
        <v>12</v>
      </c>
      <c r="D226" s="50"/>
      <c r="E226" s="77">
        <f>'CALENDARIZACION TRIMESTRAL 2021'!H226/'CALENDARIZACION TRIMESTRAL 2021'!C226</f>
        <v>0.25</v>
      </c>
      <c r="F226" s="77">
        <f>'CALENDARIZACION TRIMESTRAL 2021'!L226/'CALENDARIZACION TRIMESTRAL 2021'!C226</f>
        <v>0.25</v>
      </c>
      <c r="G226" s="77">
        <f>'CALENDARIZACION TRIMESTRAL 2021'!P226/'CALENDARIZACION TRIMESTRAL 2021'!C226</f>
        <v>0.25</v>
      </c>
      <c r="H226" s="77">
        <f>'CALENDARIZACION TRIMESTRAL 2021'!T226/'CALENDARIZACION TRIMESTRAL 2021'!C226</f>
        <v>0.25</v>
      </c>
      <c r="I226" s="15">
        <f t="shared" si="72"/>
        <v>0.75</v>
      </c>
      <c r="J226" s="70">
        <f t="shared" si="61"/>
        <v>-11.25</v>
      </c>
      <c r="K226" s="81">
        <f t="shared" si="62"/>
        <v>1</v>
      </c>
    </row>
    <row r="227" spans="1:11" x14ac:dyDescent="0.25">
      <c r="A227" s="13">
        <v>7222</v>
      </c>
      <c r="B227" s="14" t="s">
        <v>210</v>
      </c>
      <c r="C227" s="17">
        <v>6598024</v>
      </c>
      <c r="E227" s="77">
        <f>'CALENDARIZACION TRIMESTRAL 2021'!H227/'CALENDARIZACION TRIMESTRAL 2021'!C227</f>
        <v>0.24999984843947218</v>
      </c>
      <c r="F227" s="77">
        <f>'CALENDARIZACION TRIMESTRAL 2021'!L227/'CALENDARIZACION TRIMESTRAL 2021'!C227</f>
        <v>0.24999984843947218</v>
      </c>
      <c r="G227" s="77">
        <f>'CALENDARIZACION TRIMESTRAL 2021'!P227/'CALENDARIZACION TRIMESTRAL 2021'!C227</f>
        <v>0.24999984843947218</v>
      </c>
      <c r="H227" s="77">
        <f>'CALENDARIZACION TRIMESTRAL 2021'!T227/'CALENDARIZACION TRIMESTRAL 2021'!C227</f>
        <v>0.25000045468158344</v>
      </c>
      <c r="I227" s="15">
        <f t="shared" si="72"/>
        <v>0.74999954531841651</v>
      </c>
      <c r="J227" s="70">
        <f t="shared" si="61"/>
        <v>-6598023.2500004545</v>
      </c>
      <c r="K227" s="81">
        <f t="shared" si="62"/>
        <v>1</v>
      </c>
    </row>
    <row r="228" spans="1:11" x14ac:dyDescent="0.25">
      <c r="A228" s="13">
        <v>7223</v>
      </c>
      <c r="B228" s="14" t="s">
        <v>211</v>
      </c>
      <c r="C228" s="17">
        <v>8558596</v>
      </c>
      <c r="E228" s="77">
        <f>'CALENDARIZACION TRIMESTRAL 2021'!H228/'CALENDARIZACION TRIMESTRAL 2021'!C228</f>
        <v>0.24999988315840588</v>
      </c>
      <c r="F228" s="77">
        <f>'CALENDARIZACION TRIMESTRAL 2021'!L228/'CALENDARIZACION TRIMESTRAL 2021'!C228</f>
        <v>0.24999988315840588</v>
      </c>
      <c r="G228" s="77">
        <f>'CALENDARIZACION TRIMESTRAL 2021'!P228/'CALENDARIZACION TRIMESTRAL 2021'!C228</f>
        <v>0.24999988315840588</v>
      </c>
      <c r="H228" s="77">
        <f>'CALENDARIZACION TRIMESTRAL 2021'!T228/'CALENDARIZACION TRIMESTRAL 2021'!C228</f>
        <v>0.25000035052478231</v>
      </c>
      <c r="I228" s="15">
        <f t="shared" si="72"/>
        <v>0.74999964947521769</v>
      </c>
      <c r="J228" s="70">
        <f t="shared" si="61"/>
        <v>-8558595.2500003502</v>
      </c>
      <c r="K228" s="81">
        <f t="shared" si="62"/>
        <v>1</v>
      </c>
    </row>
    <row r="229" spans="1:11" x14ac:dyDescent="0.25">
      <c r="A229" s="13">
        <v>7229</v>
      </c>
      <c r="B229" s="14" t="s">
        <v>212</v>
      </c>
      <c r="C229" s="17">
        <v>1200000</v>
      </c>
      <c r="E229" s="77">
        <f>'CALENDARIZACION TRIMESTRAL 2021'!H229/'CALENDARIZACION TRIMESTRAL 2021'!C229</f>
        <v>0.25</v>
      </c>
      <c r="F229" s="77">
        <f>'CALENDARIZACION TRIMESTRAL 2021'!L229/'CALENDARIZACION TRIMESTRAL 2021'!C229</f>
        <v>0.25</v>
      </c>
      <c r="G229" s="77">
        <f>'CALENDARIZACION TRIMESTRAL 2021'!P229/'CALENDARIZACION TRIMESTRAL 2021'!C229</f>
        <v>0.25</v>
      </c>
      <c r="H229" s="77">
        <f>'CALENDARIZACION TRIMESTRAL 2021'!T229/'CALENDARIZACION TRIMESTRAL 2021'!C229</f>
        <v>0.25</v>
      </c>
      <c r="I229" s="15">
        <f t="shared" si="72"/>
        <v>0.75</v>
      </c>
      <c r="J229" s="70">
        <f t="shared" si="61"/>
        <v>-1199999.25</v>
      </c>
      <c r="K229" s="81">
        <f t="shared" si="62"/>
        <v>1</v>
      </c>
    </row>
    <row r="230" spans="1:11" x14ac:dyDescent="0.25">
      <c r="A230" s="13">
        <v>7230</v>
      </c>
      <c r="B230" s="14" t="s">
        <v>213</v>
      </c>
      <c r="C230" s="17">
        <v>1155000</v>
      </c>
      <c r="E230" s="77">
        <f>'CALENDARIZACION TRIMESTRAL 2021'!H230/'CALENDARIZACION TRIMESTRAL 2021'!C230</f>
        <v>0.25</v>
      </c>
      <c r="F230" s="77">
        <f>'CALENDARIZACION TRIMESTRAL 2021'!L230/'CALENDARIZACION TRIMESTRAL 2021'!C230</f>
        <v>0.25</v>
      </c>
      <c r="G230" s="77">
        <f>'CALENDARIZACION TRIMESTRAL 2021'!P230/'CALENDARIZACION TRIMESTRAL 2021'!C230</f>
        <v>0.25</v>
      </c>
      <c r="H230" s="77">
        <f>'CALENDARIZACION TRIMESTRAL 2021'!T230/'CALENDARIZACION TRIMESTRAL 2021'!C230</f>
        <v>0.25</v>
      </c>
      <c r="I230" s="15">
        <f t="shared" si="72"/>
        <v>0.75</v>
      </c>
      <c r="J230" s="70">
        <f t="shared" si="61"/>
        <v>-1154999.25</v>
      </c>
      <c r="K230" s="81">
        <f t="shared" si="62"/>
        <v>1</v>
      </c>
    </row>
    <row r="231" spans="1:11" x14ac:dyDescent="0.25">
      <c r="A231" s="18">
        <v>8000</v>
      </c>
      <c r="B231" s="19" t="s">
        <v>214</v>
      </c>
      <c r="C231" s="40">
        <f>+C232+C246+C249</f>
        <v>474221402.33999997</v>
      </c>
      <c r="E231" s="75">
        <f>'CALENDARIZACION TRIMESTRAL 2021'!H231/'CALENDARIZACION TRIMESTRAL 2021'!C231</f>
        <v>0.25310395399224234</v>
      </c>
      <c r="F231" s="75">
        <f>'CALENDARIZACION TRIMESTRAL 2021'!L231/'CALENDARIZACION TRIMESTRAL 2021'!C231</f>
        <v>0.2473276478481429</v>
      </c>
      <c r="G231" s="75">
        <f>'CALENDARIZACION TRIMESTRAL 2021'!P231/'CALENDARIZACION TRIMESTRAL 2021'!C231</f>
        <v>0.2737376515683474</v>
      </c>
      <c r="H231" s="75">
        <f>'CALENDARIZACION TRIMESTRAL 2021'!T231/'CALENDARIZACION TRIMESTRAL 2021'!C231</f>
        <v>0.22583074659126742</v>
      </c>
      <c r="I231" s="40">
        <f t="shared" ref="I231" si="73">+I232+I246+I249</f>
        <v>38.472046418976056</v>
      </c>
      <c r="J231" s="70">
        <f t="shared" si="61"/>
        <v>-474221363.86795354</v>
      </c>
      <c r="K231" s="81">
        <f t="shared" si="62"/>
        <v>1</v>
      </c>
    </row>
    <row r="232" spans="1:11" x14ac:dyDescent="0.25">
      <c r="A232" s="10">
        <v>8100</v>
      </c>
      <c r="B232" s="11" t="s">
        <v>215</v>
      </c>
      <c r="C232" s="41">
        <f>SUM(C233:C245)</f>
        <v>309167126.14999998</v>
      </c>
      <c r="E232" s="75">
        <f>'CALENDARIZACION TRIMESTRAL 2021'!H232/'CALENDARIZACION TRIMESTRAL 2021'!C232</f>
        <v>0.24717598844232749</v>
      </c>
      <c r="F232" s="75">
        <f>'CALENDARIZACION TRIMESTRAL 2021'!L232/'CALENDARIZACION TRIMESTRAL 2021'!C232</f>
        <v>0.23831591966945612</v>
      </c>
      <c r="G232" s="75">
        <f>'CALENDARIZACION TRIMESTRAL 2021'!P232/'CALENDARIZACION TRIMESTRAL 2021'!C232</f>
        <v>0.27882536889829679</v>
      </c>
      <c r="H232" s="75">
        <f>'CALENDARIZACION TRIMESTRAL 2021'!T232/'CALENDARIZACION TRIMESTRAL 2021'!C232</f>
        <v>0.23568272298991971</v>
      </c>
      <c r="I232" s="41">
        <f t="shared" ref="I232" si="74">SUM(I233:I245)</f>
        <v>9.0720464074375258</v>
      </c>
      <c r="J232" s="70">
        <f t="shared" si="61"/>
        <v>-309167117.07795358</v>
      </c>
      <c r="K232" s="81">
        <f t="shared" si="62"/>
        <v>1</v>
      </c>
    </row>
    <row r="233" spans="1:11" x14ac:dyDescent="0.25">
      <c r="A233" s="13">
        <v>8101</v>
      </c>
      <c r="B233" s="14" t="s">
        <v>216</v>
      </c>
      <c r="C233" s="17">
        <v>188196582.38</v>
      </c>
      <c r="D233" s="50"/>
      <c r="E233" s="77">
        <f>'CALENDARIZACION TRIMESTRAL 2021'!H233/'CALENDARIZACION TRIMESTRAL 2021'!C233</f>
        <v>0.22320076947616246</v>
      </c>
      <c r="F233" s="77">
        <f>'CALENDARIZACION TRIMESTRAL 2021'!L233/'CALENDARIZACION TRIMESTRAL 2021'!C233</f>
        <v>0.24187580573640383</v>
      </c>
      <c r="G233" s="77">
        <f>'CALENDARIZACION TRIMESTRAL 2021'!P233/'CALENDARIZACION TRIMESTRAL 2021'!C233</f>
        <v>0.30303609278539545</v>
      </c>
      <c r="H233" s="77">
        <f>'CALENDARIZACION TRIMESTRAL 2021'!T233/'CALENDARIZACION TRIMESTRAL 2021'!C233</f>
        <v>0.23188733200203826</v>
      </c>
      <c r="I233" s="15">
        <f>SUM(E233:G233)</f>
        <v>0.76811266799796174</v>
      </c>
      <c r="J233" s="70">
        <f t="shared" si="61"/>
        <v>-188196581.61188734</v>
      </c>
      <c r="K233" s="81">
        <f t="shared" si="62"/>
        <v>1</v>
      </c>
    </row>
    <row r="234" spans="1:11" x14ac:dyDescent="0.25">
      <c r="A234" s="13">
        <v>8102</v>
      </c>
      <c r="B234" s="14" t="s">
        <v>217</v>
      </c>
      <c r="C234" s="17">
        <v>25862325.77</v>
      </c>
      <c r="D234" s="50"/>
      <c r="E234" s="77">
        <f>'CALENDARIZACION TRIMESTRAL 2021'!H234/'CALENDARIZACION TRIMESTRAL 2021'!C234</f>
        <v>0.24759115080932645</v>
      </c>
      <c r="F234" s="77">
        <f>'CALENDARIZACION TRIMESTRAL 2021'!L234/'CALENDARIZACION TRIMESTRAL 2021'!C234</f>
        <v>0.24925975557379271</v>
      </c>
      <c r="G234" s="77">
        <f>'CALENDARIZACION TRIMESTRAL 2021'!P234/'CALENDARIZACION TRIMESTRAL 2021'!C234</f>
        <v>0.25395569827747938</v>
      </c>
      <c r="H234" s="77">
        <f>'CALENDARIZACION TRIMESTRAL 2021'!T234/'CALENDARIZACION TRIMESTRAL 2021'!C234</f>
        <v>0.24919339533940144</v>
      </c>
      <c r="I234" s="15">
        <f>SUM(E234:G234)</f>
        <v>0.75080660466059856</v>
      </c>
      <c r="J234" s="70">
        <f t="shared" si="61"/>
        <v>-25862325.019193396</v>
      </c>
      <c r="K234" s="81">
        <f t="shared" si="62"/>
        <v>1</v>
      </c>
    </row>
    <row r="235" spans="1:11" x14ac:dyDescent="0.25">
      <c r="A235" s="13">
        <v>8103</v>
      </c>
      <c r="B235" s="14" t="s">
        <v>218</v>
      </c>
      <c r="C235" s="17">
        <v>12897989.779999999</v>
      </c>
      <c r="D235" s="50"/>
      <c r="E235" s="77">
        <f>'CALENDARIZACION TRIMESTRAL 2021'!H235/'CALENDARIZACION TRIMESTRAL 2021'!C235</f>
        <v>0.56471195312111655</v>
      </c>
      <c r="F235" s="77">
        <f>'CALENDARIZACION TRIMESTRAL 2021'!L235/'CALENDARIZACION TRIMESTRAL 2021'!C235</f>
        <v>0.17862202089603454</v>
      </c>
      <c r="G235" s="77">
        <f>'CALENDARIZACION TRIMESTRAL 2021'!P235/'CALENDARIZACION TRIMESTRAL 2021'!C235</f>
        <v>0.12807654744474453</v>
      </c>
      <c r="H235" s="77">
        <f>'CALENDARIZACION TRIMESTRAL 2021'!T235/'CALENDARIZACION TRIMESTRAL 2021'!C235</f>
        <v>0.12858947853810443</v>
      </c>
      <c r="I235" s="15">
        <f>SUM(E235:G235)</f>
        <v>0.87141052146189557</v>
      </c>
      <c r="J235" s="70">
        <f t="shared" si="61"/>
        <v>-12897988.908589479</v>
      </c>
      <c r="K235" s="81">
        <f t="shared" si="62"/>
        <v>1</v>
      </c>
    </row>
    <row r="236" spans="1:11" hidden="1" x14ac:dyDescent="0.25">
      <c r="A236" s="13"/>
      <c r="B236" s="14"/>
      <c r="C236" s="17"/>
      <c r="D236" s="50"/>
      <c r="E236" s="77"/>
      <c r="F236" s="77"/>
      <c r="G236" s="77"/>
      <c r="H236" s="77"/>
      <c r="I236" s="15"/>
      <c r="J236" s="70"/>
      <c r="K236" s="81"/>
    </row>
    <row r="237" spans="1:11" ht="28.5" x14ac:dyDescent="0.25">
      <c r="A237" s="13">
        <v>8105</v>
      </c>
      <c r="B237" s="14" t="s">
        <v>284</v>
      </c>
      <c r="C237" s="17">
        <v>4105275.5</v>
      </c>
      <c r="D237" s="50"/>
      <c r="E237" s="77">
        <f>'CALENDARIZACION TRIMESTRAL 2021'!H237/'CALENDARIZACION TRIMESTRAL 2021'!C237</f>
        <v>0.33124500414162217</v>
      </c>
      <c r="F237" s="77">
        <f>'CALENDARIZACION TRIMESTRAL 2021'!L237/'CALENDARIZACION TRIMESTRAL 2021'!C237</f>
        <v>0.15202219680506218</v>
      </c>
      <c r="G237" s="77">
        <f>'CALENDARIZACION TRIMESTRAL 2021'!P237/'CALENDARIZACION TRIMESTRAL 2021'!C237</f>
        <v>0.17587833021194316</v>
      </c>
      <c r="H237" s="77">
        <f>'CALENDARIZACION TRIMESTRAL 2021'!T237/'CALENDARIZACION TRIMESTRAL 2021'!C237</f>
        <v>0.34085446884137255</v>
      </c>
      <c r="I237" s="15">
        <f t="shared" ref="I237:I245" si="75">SUM(E237:G237)</f>
        <v>0.65914553115862751</v>
      </c>
      <c r="J237" s="70">
        <f t="shared" ref="J237:J255" si="76">I237-C237</f>
        <v>-4105274.8408544688</v>
      </c>
      <c r="K237" s="81">
        <f t="shared" ref="K237:K255" si="77">SUM(E237+F237+G237+H237)</f>
        <v>1</v>
      </c>
    </row>
    <row r="238" spans="1:11" x14ac:dyDescent="0.25">
      <c r="A238" s="13">
        <v>8106</v>
      </c>
      <c r="B238" s="14" t="s">
        <v>221</v>
      </c>
      <c r="C238" s="17">
        <v>2496463.17</v>
      </c>
      <c r="D238" s="50"/>
      <c r="E238" s="77">
        <f>'CALENDARIZACION TRIMESTRAL 2021'!H238/'CALENDARIZACION TRIMESTRAL 2021'!C238</f>
        <v>0.36377023739549103</v>
      </c>
      <c r="F238" s="77">
        <f>'CALENDARIZACION TRIMESTRAL 2021'!L238/'CALENDARIZACION TRIMESTRAL 2021'!C238</f>
        <v>0.16282034715537183</v>
      </c>
      <c r="G238" s="77">
        <f>'CALENDARIZACION TRIMESTRAL 2021'!P238/'CALENDARIZACION TRIMESTRAL 2021'!C238</f>
        <v>0.18297325812341145</v>
      </c>
      <c r="H238" s="77">
        <f>'CALENDARIZACION TRIMESTRAL 2021'!T238/'CALENDARIZACION TRIMESTRAL 2021'!C238</f>
        <v>0.29043615732572575</v>
      </c>
      <c r="I238" s="15">
        <f t="shared" si="75"/>
        <v>0.7095638426742743</v>
      </c>
      <c r="J238" s="70">
        <f t="shared" si="76"/>
        <v>-2496462.4604361574</v>
      </c>
      <c r="K238" s="81">
        <f t="shared" si="77"/>
        <v>1</v>
      </c>
    </row>
    <row r="239" spans="1:11" x14ac:dyDescent="0.25">
      <c r="A239" s="13">
        <v>8107</v>
      </c>
      <c r="B239" s="14" t="s">
        <v>222</v>
      </c>
      <c r="C239" s="17">
        <v>12</v>
      </c>
      <c r="D239" s="50"/>
      <c r="E239" s="77">
        <f>'CALENDARIZACION TRIMESTRAL 2021'!H239/'CALENDARIZACION TRIMESTRAL 2021'!C239</f>
        <v>0.25</v>
      </c>
      <c r="F239" s="77">
        <f>'CALENDARIZACION TRIMESTRAL 2021'!L239/'CALENDARIZACION TRIMESTRAL 2021'!C239</f>
        <v>0.25</v>
      </c>
      <c r="G239" s="77">
        <f>'CALENDARIZACION TRIMESTRAL 2021'!P239/'CALENDARIZACION TRIMESTRAL 2021'!C239</f>
        <v>0.25</v>
      </c>
      <c r="H239" s="77">
        <f>'CALENDARIZACION TRIMESTRAL 2021'!T239/'CALENDARIZACION TRIMESTRAL 2021'!C239</f>
        <v>0.25</v>
      </c>
      <c r="I239" s="15">
        <f t="shared" si="75"/>
        <v>0.75</v>
      </c>
      <c r="J239" s="70">
        <f t="shared" si="76"/>
        <v>-11.25</v>
      </c>
      <c r="K239" s="81">
        <f t="shared" si="77"/>
        <v>1</v>
      </c>
    </row>
    <row r="240" spans="1:11" ht="28.5" x14ac:dyDescent="0.25">
      <c r="A240" s="13">
        <v>8108</v>
      </c>
      <c r="B240" s="14" t="s">
        <v>285</v>
      </c>
      <c r="C240" s="17">
        <v>969025.13</v>
      </c>
      <c r="D240" s="50"/>
      <c r="E240" s="77">
        <f>'CALENDARIZACION TRIMESTRAL 2021'!H240/'CALENDARIZACION TRIMESTRAL 2021'!C240</f>
        <v>0.22837694622016666</v>
      </c>
      <c r="F240" s="77">
        <f>'CALENDARIZACION TRIMESTRAL 2021'!L240/'CALENDARIZACION TRIMESTRAL 2021'!C240</f>
        <v>0.23130669480160954</v>
      </c>
      <c r="G240" s="77">
        <f>'CALENDARIZACION TRIMESTRAL 2021'!P240/'CALENDARIZACION TRIMESTRAL 2021'!C240</f>
        <v>0.30901262591611012</v>
      </c>
      <c r="H240" s="77">
        <f>'CALENDARIZACION TRIMESTRAL 2021'!T240/'CALENDARIZACION TRIMESTRAL 2021'!C240</f>
        <v>0.23130373306211369</v>
      </c>
      <c r="I240" s="15">
        <f t="shared" si="75"/>
        <v>0.76869626693788629</v>
      </c>
      <c r="J240" s="70">
        <f t="shared" si="76"/>
        <v>-969024.36130373308</v>
      </c>
      <c r="K240" s="81">
        <f t="shared" si="77"/>
        <v>1</v>
      </c>
    </row>
    <row r="241" spans="1:11" x14ac:dyDescent="0.25">
      <c r="A241" s="13">
        <v>8109</v>
      </c>
      <c r="B241" s="14" t="s">
        <v>224</v>
      </c>
      <c r="C241" s="17">
        <v>46438907.479999997</v>
      </c>
      <c r="D241" s="50"/>
      <c r="E241" s="77">
        <f>'CALENDARIZACION TRIMESTRAL 2021'!H241/'CALENDARIZACION TRIMESTRAL 2021'!C241</f>
        <v>0.21596238034495641</v>
      </c>
      <c r="F241" s="77">
        <f>'CALENDARIZACION TRIMESTRAL 2021'!L241/'CALENDARIZACION TRIMESTRAL 2021'!C241</f>
        <v>0.2728617163411356</v>
      </c>
      <c r="G241" s="77">
        <f>'CALENDARIZACION TRIMESTRAL 2021'!P241/'CALENDARIZACION TRIMESTRAL 2021'!C241</f>
        <v>0.27793037563509881</v>
      </c>
      <c r="H241" s="77">
        <f>'CALENDARIZACION TRIMESTRAL 2021'!T241/'CALENDARIZACION TRIMESTRAL 2021'!C241</f>
        <v>0.23324552767880924</v>
      </c>
      <c r="I241" s="15">
        <f t="shared" si="75"/>
        <v>0.76675447232119076</v>
      </c>
      <c r="J241" s="70">
        <f t="shared" si="76"/>
        <v>-46438906.713245526</v>
      </c>
      <c r="K241" s="81">
        <f t="shared" si="77"/>
        <v>1</v>
      </c>
    </row>
    <row r="242" spans="1:11" x14ac:dyDescent="0.25">
      <c r="A242" s="13">
        <v>8110</v>
      </c>
      <c r="B242" s="14" t="s">
        <v>286</v>
      </c>
      <c r="C242" s="17">
        <v>9935618.1799999997</v>
      </c>
      <c r="D242" s="50"/>
      <c r="E242" s="77">
        <f>'CALENDARIZACION TRIMESTRAL 2021'!H242/'CALENDARIZACION TRIMESTRAL 2021'!C242</f>
        <v>0.33733291067350579</v>
      </c>
      <c r="F242" s="77">
        <f>'CALENDARIZACION TRIMESTRAL 2021'!L242/'CALENDARIZACION TRIMESTRAL 2021'!C242</f>
        <v>0.2266820201015414</v>
      </c>
      <c r="G242" s="77">
        <f>'CALENDARIZACION TRIMESTRAL 2021'!P242/'CALENDARIZACION TRIMESTRAL 2021'!C242</f>
        <v>0.22078404788296727</v>
      </c>
      <c r="H242" s="77">
        <f>'CALENDARIZACION TRIMESTRAL 2021'!T242/'CALENDARIZACION TRIMESTRAL 2021'!C242</f>
        <v>0.2152010213419856</v>
      </c>
      <c r="I242" s="15">
        <f t="shared" si="75"/>
        <v>0.7847989786580144</v>
      </c>
      <c r="J242" s="70">
        <f t="shared" si="76"/>
        <v>-9935617.3952010218</v>
      </c>
      <c r="K242" s="81">
        <f t="shared" si="77"/>
        <v>1</v>
      </c>
    </row>
    <row r="243" spans="1:11" x14ac:dyDescent="0.25">
      <c r="A243" s="13">
        <v>8111</v>
      </c>
      <c r="B243" s="14" t="s">
        <v>226</v>
      </c>
      <c r="C243" s="17">
        <v>1000000</v>
      </c>
      <c r="D243" s="50"/>
      <c r="E243" s="77">
        <f>'CALENDARIZACION TRIMESTRAL 2021'!H243/'CALENDARIZACION TRIMESTRAL 2021'!C243</f>
        <v>0.33607100000000001</v>
      </c>
      <c r="F243" s="77">
        <f>'CALENDARIZACION TRIMESTRAL 2021'!L243/'CALENDARIZACION TRIMESTRAL 2021'!C243</f>
        <v>0.24428900000000001</v>
      </c>
      <c r="G243" s="77">
        <f>'CALENDARIZACION TRIMESTRAL 2021'!P243/'CALENDARIZACION TRIMESTRAL 2021'!C243</f>
        <v>0.240319</v>
      </c>
      <c r="H243" s="77">
        <f>'CALENDARIZACION TRIMESTRAL 2021'!T243/'CALENDARIZACION TRIMESTRAL 2021'!C243</f>
        <v>0.17932100000000001</v>
      </c>
      <c r="I243" s="15">
        <f t="shared" si="75"/>
        <v>0.82067899999999994</v>
      </c>
      <c r="J243" s="70">
        <f t="shared" si="76"/>
        <v>-999999.179321</v>
      </c>
      <c r="K243" s="81">
        <f t="shared" si="77"/>
        <v>1</v>
      </c>
    </row>
    <row r="244" spans="1:11" x14ac:dyDescent="0.25">
      <c r="A244" s="13">
        <v>8112</v>
      </c>
      <c r="B244" s="14" t="s">
        <v>287</v>
      </c>
      <c r="C244" s="17">
        <v>16784599.510000002</v>
      </c>
      <c r="D244" s="50"/>
      <c r="E244" s="77">
        <f>'CALENDARIZACION TRIMESTRAL 2021'!H244/'CALENDARIZACION TRIMESTRAL 2021'!C244</f>
        <v>0.2621462011874956</v>
      </c>
      <c r="F244" s="77">
        <f>'CALENDARIZACION TRIMESTRAL 2021'!L244/'CALENDARIZACION TRIMESTRAL 2021'!C244</f>
        <v>0.17076588561391298</v>
      </c>
      <c r="G244" s="77">
        <f>'CALENDARIZACION TRIMESTRAL 2021'!P244/'CALENDARIZACION TRIMESTRAL 2021'!C244</f>
        <v>0.23917150943090923</v>
      </c>
      <c r="H244" s="77">
        <f>'CALENDARIZACION TRIMESTRAL 2021'!T244/'CALENDARIZACION TRIMESTRAL 2021'!C244</f>
        <v>0.32791640376768211</v>
      </c>
      <c r="I244" s="15">
        <f t="shared" si="75"/>
        <v>0.67208359623231784</v>
      </c>
      <c r="J244" s="70">
        <f t="shared" si="76"/>
        <v>-16784598.837916404</v>
      </c>
      <c r="K244" s="81">
        <f t="shared" si="77"/>
        <v>1</v>
      </c>
    </row>
    <row r="245" spans="1:11" x14ac:dyDescent="0.25">
      <c r="A245" s="13">
        <v>8113</v>
      </c>
      <c r="B245" s="14" t="s">
        <v>288</v>
      </c>
      <c r="C245" s="17">
        <v>480327.25</v>
      </c>
      <c r="D245" s="50"/>
      <c r="E245" s="77">
        <f>'CALENDARIZACION TRIMESTRAL 2021'!H245/'CALENDARIZACION TRIMESTRAL 2021'!C245</f>
        <v>0.24999830844491958</v>
      </c>
      <c r="F245" s="77">
        <f>'CALENDARIZACION TRIMESTRAL 2021'!L245/'CALENDARIZACION TRIMESTRAL 2021'!C245</f>
        <v>0.24999830844491958</v>
      </c>
      <c r="G245" s="77">
        <f>'CALENDARIZACION TRIMESTRAL 2021'!P245/'CALENDARIZACION TRIMESTRAL 2021'!C245</f>
        <v>0.24999830844491958</v>
      </c>
      <c r="H245" s="77">
        <f>'CALENDARIZACION TRIMESTRAL 2021'!T245/'CALENDARIZACION TRIMESTRAL 2021'!C245</f>
        <v>0.25000507466524124</v>
      </c>
      <c r="I245" s="15">
        <f t="shared" si="75"/>
        <v>0.74999492533475876</v>
      </c>
      <c r="J245" s="70">
        <f t="shared" si="76"/>
        <v>-480326.50000507466</v>
      </c>
      <c r="K245" s="81">
        <f t="shared" si="77"/>
        <v>1</v>
      </c>
    </row>
    <row r="246" spans="1:11" x14ac:dyDescent="0.25">
      <c r="A246" s="10">
        <v>8200</v>
      </c>
      <c r="B246" s="11" t="s">
        <v>228</v>
      </c>
      <c r="C246" s="41">
        <f>+C247+C248</f>
        <v>162053844.19</v>
      </c>
      <c r="E246" s="75">
        <f>'CALENDARIZACION TRIMESTRAL 2021'!H246/'CALENDARIZACION TRIMESTRAL 2021'!C246</f>
        <v>0.26447082581855041</v>
      </c>
      <c r="F246" s="75">
        <f>'CALENDARIZACION TRIMESTRAL 2021'!L246/'CALENDARIZACION TRIMESTRAL 2021'!C246</f>
        <v>0.26447078879381936</v>
      </c>
      <c r="G246" s="75">
        <f>'CALENDARIZACION TRIMESTRAL 2021'!P246/'CALENDARIZACION TRIMESTRAL 2021'!C246</f>
        <v>0.26447078262303086</v>
      </c>
      <c r="H246" s="75">
        <f>'CALENDARIZACION TRIMESTRAL 2021'!T246/'CALENDARIZACION TRIMESTRAL 2021'!C246</f>
        <v>0.20658760276459939</v>
      </c>
      <c r="I246" s="41">
        <f t="shared" ref="I246" si="78">+I247+I248</f>
        <v>1.65000001153853</v>
      </c>
      <c r="J246" s="70">
        <f t="shared" si="76"/>
        <v>-162053842.53999999</v>
      </c>
      <c r="K246" s="81">
        <f t="shared" si="77"/>
        <v>1</v>
      </c>
    </row>
    <row r="247" spans="1:11" x14ac:dyDescent="0.25">
      <c r="A247" s="13">
        <v>8201</v>
      </c>
      <c r="B247" s="14" t="s">
        <v>229</v>
      </c>
      <c r="C247" s="17">
        <v>115152879.84</v>
      </c>
      <c r="E247" s="77">
        <f>'CALENDARIZACION TRIMESTRAL 2021'!H247/'CALENDARIZACION TRIMESTRAL 2021'!C247</f>
        <v>0.2500000263996871</v>
      </c>
      <c r="F247" s="77">
        <f>'CALENDARIZACION TRIMESTRAL 2021'!L247/'CALENDARIZACION TRIMESTRAL 2021'!C247</f>
        <v>0.24999999166325668</v>
      </c>
      <c r="G247" s="77">
        <f>'CALENDARIZACION TRIMESTRAL 2021'!P247/'CALENDARIZACION TRIMESTRAL 2021'!C247</f>
        <v>0.24999999166325668</v>
      </c>
      <c r="H247" s="77">
        <f>'CALENDARIZACION TRIMESTRAL 2021'!T247/'CALENDARIZACION TRIMESTRAL 2021'!C247</f>
        <v>0.24999999027379946</v>
      </c>
      <c r="I247" s="15">
        <f>SUM(E247:G247)</f>
        <v>0.75000000972620051</v>
      </c>
      <c r="J247" s="70">
        <f t="shared" si="76"/>
        <v>-115152879.08999999</v>
      </c>
      <c r="K247" s="81">
        <f t="shared" si="77"/>
        <v>1</v>
      </c>
    </row>
    <row r="248" spans="1:11" x14ac:dyDescent="0.25">
      <c r="A248" s="13">
        <v>8202</v>
      </c>
      <c r="B248" s="14" t="s">
        <v>230</v>
      </c>
      <c r="C248" s="17">
        <v>46900964.350000001</v>
      </c>
      <c r="E248" s="77">
        <f>'CALENDARIZACION TRIMESTRAL 2021'!H248/'CALENDARIZACION TRIMESTRAL 2021'!C248</f>
        <v>0.30000003613998183</v>
      </c>
      <c r="F248" s="77">
        <f>'CALENDARIZACION TRIMESTRAL 2021'!L248/'CALENDARIZACION TRIMESTRAL 2021'!C248</f>
        <v>0.2999999934969354</v>
      </c>
      <c r="G248" s="77">
        <f>'CALENDARIZACION TRIMESTRAL 2021'!P248/'CALENDARIZACION TRIMESTRAL 2021'!C248</f>
        <v>0.29999997217541219</v>
      </c>
      <c r="H248" s="77">
        <f>'CALENDARIZACION TRIMESTRAL 2021'!T248/'CALENDARIZACION TRIMESTRAL 2021'!C248</f>
        <v>9.9999998187670511E-2</v>
      </c>
      <c r="I248" s="15">
        <f>SUM(E248:G248)</f>
        <v>0.90000000181232942</v>
      </c>
      <c r="J248" s="70">
        <f t="shared" si="76"/>
        <v>-46900963.450000003</v>
      </c>
      <c r="K248" s="81">
        <f t="shared" si="77"/>
        <v>0.99999999999999989</v>
      </c>
    </row>
    <row r="249" spans="1:11" ht="30" x14ac:dyDescent="0.25">
      <c r="A249" s="10">
        <v>8300</v>
      </c>
      <c r="B249" s="11" t="s">
        <v>231</v>
      </c>
      <c r="C249" s="41">
        <f>SUM(C250:C287)</f>
        <v>3000432</v>
      </c>
      <c r="E249" s="75">
        <f>'CALENDARIZACION TRIMESTRAL 2021'!H249/'CALENDARIZACION TRIMESTRAL 2021'!C249</f>
        <v>0.25</v>
      </c>
      <c r="F249" s="75">
        <f>'CALENDARIZACION TRIMESTRAL 2021'!L249/'CALENDARIZACION TRIMESTRAL 2021'!C249</f>
        <v>0.25</v>
      </c>
      <c r="G249" s="75">
        <f>'CALENDARIZACION TRIMESTRAL 2021'!P249/'CALENDARIZACION TRIMESTRAL 2021'!C249</f>
        <v>0.25</v>
      </c>
      <c r="H249" s="75">
        <f>'CALENDARIZACION TRIMESTRAL 2021'!T249/'CALENDARIZACION TRIMESTRAL 2021'!C249</f>
        <v>0.25</v>
      </c>
      <c r="I249" s="41">
        <f t="shared" ref="I249" si="79">SUM(I250:I287)</f>
        <v>27.75</v>
      </c>
      <c r="J249" s="70">
        <f t="shared" si="76"/>
        <v>-3000404.25</v>
      </c>
      <c r="K249" s="81">
        <f t="shared" si="77"/>
        <v>1</v>
      </c>
    </row>
    <row r="250" spans="1:11" x14ac:dyDescent="0.25">
      <c r="A250" s="13">
        <v>8301</v>
      </c>
      <c r="B250" s="14" t="s">
        <v>232</v>
      </c>
      <c r="C250" s="17">
        <v>12</v>
      </c>
      <c r="E250" s="77">
        <f>'CALENDARIZACION TRIMESTRAL 2021'!H250/'CALENDARIZACION TRIMESTRAL 2021'!C250</f>
        <v>0.25</v>
      </c>
      <c r="F250" s="77">
        <f>'CALENDARIZACION TRIMESTRAL 2021'!L250/'CALENDARIZACION TRIMESTRAL 2021'!C250</f>
        <v>0.25</v>
      </c>
      <c r="G250" s="77">
        <f>'CALENDARIZACION TRIMESTRAL 2021'!P250/'CALENDARIZACION TRIMESTRAL 2021'!C250</f>
        <v>0.25</v>
      </c>
      <c r="H250" s="77">
        <f>'CALENDARIZACION TRIMESTRAL 2021'!T250/'CALENDARIZACION TRIMESTRAL 2021'!C250</f>
        <v>0.25</v>
      </c>
      <c r="I250" s="15">
        <f t="shared" ref="I250:I255" si="80">SUM(E250:G250)</f>
        <v>0.75</v>
      </c>
      <c r="J250" s="70">
        <f t="shared" si="76"/>
        <v>-11.25</v>
      </c>
      <c r="K250" s="81">
        <f t="shared" si="77"/>
        <v>1</v>
      </c>
    </row>
    <row r="251" spans="1:11" x14ac:dyDescent="0.25">
      <c r="A251" s="13">
        <v>8302</v>
      </c>
      <c r="B251" s="14" t="s">
        <v>233</v>
      </c>
      <c r="C251" s="17">
        <v>12</v>
      </c>
      <c r="E251" s="77">
        <f>'CALENDARIZACION TRIMESTRAL 2021'!H251/'CALENDARIZACION TRIMESTRAL 2021'!C251</f>
        <v>0.25</v>
      </c>
      <c r="F251" s="77">
        <f>'CALENDARIZACION TRIMESTRAL 2021'!L251/'CALENDARIZACION TRIMESTRAL 2021'!C251</f>
        <v>0.25</v>
      </c>
      <c r="G251" s="77">
        <f>'CALENDARIZACION TRIMESTRAL 2021'!P251/'CALENDARIZACION TRIMESTRAL 2021'!C251</f>
        <v>0.25</v>
      </c>
      <c r="H251" s="77">
        <f>'CALENDARIZACION TRIMESTRAL 2021'!T251/'CALENDARIZACION TRIMESTRAL 2021'!C251</f>
        <v>0.25</v>
      </c>
      <c r="I251" s="15">
        <f t="shared" si="80"/>
        <v>0.75</v>
      </c>
      <c r="J251" s="70">
        <f t="shared" si="76"/>
        <v>-11.25</v>
      </c>
      <c r="K251" s="81">
        <f t="shared" si="77"/>
        <v>1</v>
      </c>
    </row>
    <row r="252" spans="1:11" x14ac:dyDescent="0.25">
      <c r="A252" s="13">
        <v>8303</v>
      </c>
      <c r="B252" s="14" t="s">
        <v>234</v>
      </c>
      <c r="C252" s="17">
        <v>12</v>
      </c>
      <c r="E252" s="77">
        <f>'CALENDARIZACION TRIMESTRAL 2021'!H252/'CALENDARIZACION TRIMESTRAL 2021'!C252</f>
        <v>0.25</v>
      </c>
      <c r="F252" s="77">
        <f>'CALENDARIZACION TRIMESTRAL 2021'!L252/'CALENDARIZACION TRIMESTRAL 2021'!C252</f>
        <v>0.25</v>
      </c>
      <c r="G252" s="77">
        <f>'CALENDARIZACION TRIMESTRAL 2021'!P252/'CALENDARIZACION TRIMESTRAL 2021'!C252</f>
        <v>0.25</v>
      </c>
      <c r="H252" s="77">
        <f>'CALENDARIZACION TRIMESTRAL 2021'!T252/'CALENDARIZACION TRIMESTRAL 2021'!C252</f>
        <v>0.25</v>
      </c>
      <c r="I252" s="15">
        <f t="shared" si="80"/>
        <v>0.75</v>
      </c>
      <c r="J252" s="70">
        <f t="shared" si="76"/>
        <v>-11.25</v>
      </c>
      <c r="K252" s="81">
        <f t="shared" si="77"/>
        <v>1</v>
      </c>
    </row>
    <row r="253" spans="1:11" x14ac:dyDescent="0.25">
      <c r="A253" s="13">
        <v>8304</v>
      </c>
      <c r="B253" s="14" t="s">
        <v>235</v>
      </c>
      <c r="C253" s="17">
        <v>12</v>
      </c>
      <c r="E253" s="77">
        <f>'CALENDARIZACION TRIMESTRAL 2021'!H253/'CALENDARIZACION TRIMESTRAL 2021'!C253</f>
        <v>0.25</v>
      </c>
      <c r="F253" s="77">
        <f>'CALENDARIZACION TRIMESTRAL 2021'!L253/'CALENDARIZACION TRIMESTRAL 2021'!C253</f>
        <v>0.25</v>
      </c>
      <c r="G253" s="77">
        <f>'CALENDARIZACION TRIMESTRAL 2021'!P253/'CALENDARIZACION TRIMESTRAL 2021'!C253</f>
        <v>0.25</v>
      </c>
      <c r="H253" s="77">
        <f>'CALENDARIZACION TRIMESTRAL 2021'!T253/'CALENDARIZACION TRIMESTRAL 2021'!C253</f>
        <v>0.25</v>
      </c>
      <c r="I253" s="15">
        <f t="shared" si="80"/>
        <v>0.75</v>
      </c>
      <c r="J253" s="70">
        <f t="shared" si="76"/>
        <v>-11.25</v>
      </c>
      <c r="K253" s="81">
        <f t="shared" si="77"/>
        <v>1</v>
      </c>
    </row>
    <row r="254" spans="1:11" x14ac:dyDescent="0.25">
      <c r="A254" s="13">
        <v>8305</v>
      </c>
      <c r="B254" s="14" t="s">
        <v>236</v>
      </c>
      <c r="C254" s="17">
        <v>12</v>
      </c>
      <c r="E254" s="77">
        <f>'CALENDARIZACION TRIMESTRAL 2021'!H254/'CALENDARIZACION TRIMESTRAL 2021'!C254</f>
        <v>0.25</v>
      </c>
      <c r="F254" s="77">
        <f>'CALENDARIZACION TRIMESTRAL 2021'!L254/'CALENDARIZACION TRIMESTRAL 2021'!C254</f>
        <v>0.25</v>
      </c>
      <c r="G254" s="77">
        <f>'CALENDARIZACION TRIMESTRAL 2021'!P254/'CALENDARIZACION TRIMESTRAL 2021'!C254</f>
        <v>0.25</v>
      </c>
      <c r="H254" s="77">
        <f>'CALENDARIZACION TRIMESTRAL 2021'!T254/'CALENDARIZACION TRIMESTRAL 2021'!C254</f>
        <v>0.25</v>
      </c>
      <c r="I254" s="15">
        <f t="shared" si="80"/>
        <v>0.75</v>
      </c>
      <c r="J254" s="70">
        <f t="shared" si="76"/>
        <v>-11.25</v>
      </c>
      <c r="K254" s="81">
        <f t="shared" si="77"/>
        <v>1</v>
      </c>
    </row>
    <row r="255" spans="1:11" ht="28.5" x14ac:dyDescent="0.25">
      <c r="A255" s="13">
        <v>8306</v>
      </c>
      <c r="B255" s="14" t="s">
        <v>237</v>
      </c>
      <c r="C255" s="17">
        <v>12</v>
      </c>
      <c r="E255" s="77">
        <f>'CALENDARIZACION TRIMESTRAL 2021'!H255/'CALENDARIZACION TRIMESTRAL 2021'!C255</f>
        <v>0.25</v>
      </c>
      <c r="F255" s="77">
        <f>'CALENDARIZACION TRIMESTRAL 2021'!L255/'CALENDARIZACION TRIMESTRAL 2021'!C255</f>
        <v>0.25</v>
      </c>
      <c r="G255" s="77">
        <f>'CALENDARIZACION TRIMESTRAL 2021'!P255/'CALENDARIZACION TRIMESTRAL 2021'!C255</f>
        <v>0.25</v>
      </c>
      <c r="H255" s="77">
        <f>'CALENDARIZACION TRIMESTRAL 2021'!T255/'CALENDARIZACION TRIMESTRAL 2021'!C255</f>
        <v>0.25</v>
      </c>
      <c r="I255" s="15">
        <f t="shared" si="80"/>
        <v>0.75</v>
      </c>
      <c r="J255" s="70">
        <f t="shared" si="76"/>
        <v>-11.25</v>
      </c>
      <c r="K255" s="81">
        <f t="shared" si="77"/>
        <v>1</v>
      </c>
    </row>
    <row r="256" spans="1:11" hidden="1" x14ac:dyDescent="0.25">
      <c r="A256" s="13"/>
      <c r="B256" s="14"/>
      <c r="C256" s="17"/>
      <c r="E256" s="77"/>
      <c r="F256" s="77"/>
      <c r="G256" s="77"/>
      <c r="H256" s="77"/>
      <c r="I256" s="15"/>
      <c r="J256" s="70"/>
      <c r="K256" s="81"/>
    </row>
    <row r="257" spans="1:11" x14ac:dyDescent="0.25">
      <c r="A257" s="13">
        <v>8308</v>
      </c>
      <c r="B257" s="14" t="s">
        <v>239</v>
      </c>
      <c r="C257" s="17">
        <v>12</v>
      </c>
      <c r="E257" s="77">
        <f>'CALENDARIZACION TRIMESTRAL 2021'!H257/'CALENDARIZACION TRIMESTRAL 2021'!C257</f>
        <v>0.25</v>
      </c>
      <c r="F257" s="77">
        <f>'CALENDARIZACION TRIMESTRAL 2021'!L257/'CALENDARIZACION TRIMESTRAL 2021'!C257</f>
        <v>0.25</v>
      </c>
      <c r="G257" s="77">
        <f>'CALENDARIZACION TRIMESTRAL 2021'!P257/'CALENDARIZACION TRIMESTRAL 2021'!C257</f>
        <v>0.25</v>
      </c>
      <c r="H257" s="77">
        <f>'CALENDARIZACION TRIMESTRAL 2021'!T257/'CALENDARIZACION TRIMESTRAL 2021'!C257</f>
        <v>0.25</v>
      </c>
      <c r="I257" s="15">
        <f t="shared" ref="I257:I287" si="81">SUM(E257:G257)</f>
        <v>0.75</v>
      </c>
      <c r="J257" s="70">
        <f t="shared" ref="J257:J294" si="82">I257-C257</f>
        <v>-11.25</v>
      </c>
      <c r="K257" s="81">
        <f t="shared" ref="K257:K299" si="83">SUM(E257+F257+G257+H257)</f>
        <v>1</v>
      </c>
    </row>
    <row r="258" spans="1:11" x14ac:dyDescent="0.25">
      <c r="A258" s="13">
        <v>8309</v>
      </c>
      <c r="B258" s="14" t="s">
        <v>240</v>
      </c>
      <c r="C258" s="17">
        <v>12</v>
      </c>
      <c r="E258" s="77">
        <f>'CALENDARIZACION TRIMESTRAL 2021'!H258/'CALENDARIZACION TRIMESTRAL 2021'!C258</f>
        <v>0.25</v>
      </c>
      <c r="F258" s="77">
        <f>'CALENDARIZACION TRIMESTRAL 2021'!L258/'CALENDARIZACION TRIMESTRAL 2021'!C258</f>
        <v>0.25</v>
      </c>
      <c r="G258" s="77">
        <f>'CALENDARIZACION TRIMESTRAL 2021'!P258/'CALENDARIZACION TRIMESTRAL 2021'!C258</f>
        <v>0.25</v>
      </c>
      <c r="H258" s="77">
        <f>'CALENDARIZACION TRIMESTRAL 2021'!T258/'CALENDARIZACION TRIMESTRAL 2021'!C258</f>
        <v>0.25</v>
      </c>
      <c r="I258" s="15">
        <f t="shared" si="81"/>
        <v>0.75</v>
      </c>
      <c r="J258" s="70">
        <f t="shared" si="82"/>
        <v>-11.25</v>
      </c>
      <c r="K258" s="81">
        <f t="shared" si="83"/>
        <v>1</v>
      </c>
    </row>
    <row r="259" spans="1:11" x14ac:dyDescent="0.25">
      <c r="A259" s="13">
        <v>8310</v>
      </c>
      <c r="B259" s="14" t="s">
        <v>241</v>
      </c>
      <c r="C259" s="17">
        <v>12</v>
      </c>
      <c r="E259" s="77">
        <f>'CALENDARIZACION TRIMESTRAL 2021'!H259/'CALENDARIZACION TRIMESTRAL 2021'!C259</f>
        <v>0.25</v>
      </c>
      <c r="F259" s="77">
        <f>'CALENDARIZACION TRIMESTRAL 2021'!L259/'CALENDARIZACION TRIMESTRAL 2021'!C259</f>
        <v>0.25</v>
      </c>
      <c r="G259" s="77">
        <f>'CALENDARIZACION TRIMESTRAL 2021'!P259/'CALENDARIZACION TRIMESTRAL 2021'!C259</f>
        <v>0.25</v>
      </c>
      <c r="H259" s="77">
        <f>'CALENDARIZACION TRIMESTRAL 2021'!T259/'CALENDARIZACION TRIMESTRAL 2021'!C259</f>
        <v>0.25</v>
      </c>
      <c r="I259" s="15">
        <f t="shared" si="81"/>
        <v>0.75</v>
      </c>
      <c r="J259" s="70">
        <f t="shared" si="82"/>
        <v>-11.25</v>
      </c>
      <c r="K259" s="81">
        <f t="shared" si="83"/>
        <v>1</v>
      </c>
    </row>
    <row r="260" spans="1:11" x14ac:dyDescent="0.25">
      <c r="A260" s="13">
        <v>8311</v>
      </c>
      <c r="B260" s="14" t="s">
        <v>242</v>
      </c>
      <c r="C260" s="17">
        <v>12</v>
      </c>
      <c r="E260" s="77">
        <f>'CALENDARIZACION TRIMESTRAL 2021'!H260/'CALENDARIZACION TRIMESTRAL 2021'!C260</f>
        <v>0.25</v>
      </c>
      <c r="F260" s="77">
        <f>'CALENDARIZACION TRIMESTRAL 2021'!L260/'CALENDARIZACION TRIMESTRAL 2021'!C260</f>
        <v>0.25</v>
      </c>
      <c r="G260" s="77">
        <f>'CALENDARIZACION TRIMESTRAL 2021'!P260/'CALENDARIZACION TRIMESTRAL 2021'!C260</f>
        <v>0.25</v>
      </c>
      <c r="H260" s="77">
        <f>'CALENDARIZACION TRIMESTRAL 2021'!T260/'CALENDARIZACION TRIMESTRAL 2021'!C260</f>
        <v>0.25</v>
      </c>
      <c r="I260" s="15">
        <f t="shared" si="81"/>
        <v>0.75</v>
      </c>
      <c r="J260" s="70">
        <f t="shared" si="82"/>
        <v>-11.25</v>
      </c>
      <c r="K260" s="81">
        <f t="shared" si="83"/>
        <v>1</v>
      </c>
    </row>
    <row r="261" spans="1:11" x14ac:dyDescent="0.25">
      <c r="A261" s="13">
        <v>8312</v>
      </c>
      <c r="B261" s="14" t="s">
        <v>243</v>
      </c>
      <c r="C261" s="17">
        <v>12</v>
      </c>
      <c r="E261" s="77">
        <f>'CALENDARIZACION TRIMESTRAL 2021'!H261/'CALENDARIZACION TRIMESTRAL 2021'!C261</f>
        <v>0.25</v>
      </c>
      <c r="F261" s="77">
        <f>'CALENDARIZACION TRIMESTRAL 2021'!L261/'CALENDARIZACION TRIMESTRAL 2021'!C261</f>
        <v>0.25</v>
      </c>
      <c r="G261" s="77">
        <f>'CALENDARIZACION TRIMESTRAL 2021'!P261/'CALENDARIZACION TRIMESTRAL 2021'!C261</f>
        <v>0.25</v>
      </c>
      <c r="H261" s="77">
        <f>'CALENDARIZACION TRIMESTRAL 2021'!T261/'CALENDARIZACION TRIMESTRAL 2021'!C261</f>
        <v>0.25</v>
      </c>
      <c r="I261" s="15">
        <f t="shared" si="81"/>
        <v>0.75</v>
      </c>
      <c r="J261" s="70">
        <f t="shared" si="82"/>
        <v>-11.25</v>
      </c>
      <c r="K261" s="81">
        <f t="shared" si="83"/>
        <v>1</v>
      </c>
    </row>
    <row r="262" spans="1:11" x14ac:dyDescent="0.25">
      <c r="A262" s="13">
        <v>8313</v>
      </c>
      <c r="B262" s="14" t="s">
        <v>244</v>
      </c>
      <c r="C262" s="17">
        <v>12</v>
      </c>
      <c r="E262" s="77">
        <f>'CALENDARIZACION TRIMESTRAL 2021'!H262/'CALENDARIZACION TRIMESTRAL 2021'!C262</f>
        <v>0.25</v>
      </c>
      <c r="F262" s="77">
        <f>'CALENDARIZACION TRIMESTRAL 2021'!L262/'CALENDARIZACION TRIMESTRAL 2021'!C262</f>
        <v>0.25</v>
      </c>
      <c r="G262" s="77">
        <f>'CALENDARIZACION TRIMESTRAL 2021'!P262/'CALENDARIZACION TRIMESTRAL 2021'!C262</f>
        <v>0.25</v>
      </c>
      <c r="H262" s="77">
        <f>'CALENDARIZACION TRIMESTRAL 2021'!T262/'CALENDARIZACION TRIMESTRAL 2021'!C262</f>
        <v>0.25</v>
      </c>
      <c r="I262" s="15">
        <f t="shared" si="81"/>
        <v>0.75</v>
      </c>
      <c r="J262" s="70">
        <f t="shared" si="82"/>
        <v>-11.25</v>
      </c>
      <c r="K262" s="81">
        <f t="shared" si="83"/>
        <v>1</v>
      </c>
    </row>
    <row r="263" spans="1:11" x14ac:dyDescent="0.25">
      <c r="A263" s="13">
        <v>8314</v>
      </c>
      <c r="B263" s="14" t="s">
        <v>245</v>
      </c>
      <c r="C263" s="17">
        <v>12</v>
      </c>
      <c r="E263" s="77">
        <f>'CALENDARIZACION TRIMESTRAL 2021'!H263/'CALENDARIZACION TRIMESTRAL 2021'!C263</f>
        <v>0.25</v>
      </c>
      <c r="F263" s="77">
        <f>'CALENDARIZACION TRIMESTRAL 2021'!L263/'CALENDARIZACION TRIMESTRAL 2021'!C263</f>
        <v>0.25</v>
      </c>
      <c r="G263" s="77">
        <f>'CALENDARIZACION TRIMESTRAL 2021'!P263/'CALENDARIZACION TRIMESTRAL 2021'!C263</f>
        <v>0.25</v>
      </c>
      <c r="H263" s="77">
        <f>'CALENDARIZACION TRIMESTRAL 2021'!T263/'CALENDARIZACION TRIMESTRAL 2021'!C263</f>
        <v>0.25</v>
      </c>
      <c r="I263" s="15">
        <f t="shared" si="81"/>
        <v>0.75</v>
      </c>
      <c r="J263" s="70">
        <f t="shared" si="82"/>
        <v>-11.25</v>
      </c>
      <c r="K263" s="81">
        <f t="shared" si="83"/>
        <v>1</v>
      </c>
    </row>
    <row r="264" spans="1:11" x14ac:dyDescent="0.25">
      <c r="A264" s="13">
        <v>8315</v>
      </c>
      <c r="B264" s="14" t="s">
        <v>246</v>
      </c>
      <c r="C264" s="17">
        <v>12</v>
      </c>
      <c r="E264" s="77">
        <f>'CALENDARIZACION TRIMESTRAL 2021'!H264/'CALENDARIZACION TRIMESTRAL 2021'!C264</f>
        <v>0.25</v>
      </c>
      <c r="F264" s="77">
        <f>'CALENDARIZACION TRIMESTRAL 2021'!L264/'CALENDARIZACION TRIMESTRAL 2021'!C264</f>
        <v>0.25</v>
      </c>
      <c r="G264" s="77">
        <f>'CALENDARIZACION TRIMESTRAL 2021'!P264/'CALENDARIZACION TRIMESTRAL 2021'!C264</f>
        <v>0.25</v>
      </c>
      <c r="H264" s="77">
        <f>'CALENDARIZACION TRIMESTRAL 2021'!T264/'CALENDARIZACION TRIMESTRAL 2021'!C264</f>
        <v>0.25</v>
      </c>
      <c r="I264" s="15">
        <f t="shared" si="81"/>
        <v>0.75</v>
      </c>
      <c r="J264" s="70">
        <f t="shared" si="82"/>
        <v>-11.25</v>
      </c>
      <c r="K264" s="81">
        <f t="shared" si="83"/>
        <v>1</v>
      </c>
    </row>
    <row r="265" spans="1:11" x14ac:dyDescent="0.25">
      <c r="A265" s="13">
        <v>8316</v>
      </c>
      <c r="B265" s="14" t="s">
        <v>247</v>
      </c>
      <c r="C265" s="17">
        <v>12</v>
      </c>
      <c r="E265" s="77">
        <f>'CALENDARIZACION TRIMESTRAL 2021'!H265/'CALENDARIZACION TRIMESTRAL 2021'!C265</f>
        <v>0.25</v>
      </c>
      <c r="F265" s="77">
        <f>'CALENDARIZACION TRIMESTRAL 2021'!L265/'CALENDARIZACION TRIMESTRAL 2021'!C265</f>
        <v>0.25</v>
      </c>
      <c r="G265" s="77">
        <f>'CALENDARIZACION TRIMESTRAL 2021'!P265/'CALENDARIZACION TRIMESTRAL 2021'!C265</f>
        <v>0.25</v>
      </c>
      <c r="H265" s="77">
        <f>'CALENDARIZACION TRIMESTRAL 2021'!T265/'CALENDARIZACION TRIMESTRAL 2021'!C265</f>
        <v>0.25</v>
      </c>
      <c r="I265" s="15">
        <f t="shared" si="81"/>
        <v>0.75</v>
      </c>
      <c r="J265" s="70">
        <f t="shared" si="82"/>
        <v>-11.25</v>
      </c>
      <c r="K265" s="81">
        <f t="shared" si="83"/>
        <v>1</v>
      </c>
    </row>
    <row r="266" spans="1:11" x14ac:dyDescent="0.25">
      <c r="A266" s="13">
        <v>8317</v>
      </c>
      <c r="B266" s="14" t="s">
        <v>248</v>
      </c>
      <c r="C266" s="17">
        <v>12</v>
      </c>
      <c r="E266" s="77">
        <f>'CALENDARIZACION TRIMESTRAL 2021'!H266/'CALENDARIZACION TRIMESTRAL 2021'!C266</f>
        <v>0.25</v>
      </c>
      <c r="F266" s="77">
        <f>'CALENDARIZACION TRIMESTRAL 2021'!L266/'CALENDARIZACION TRIMESTRAL 2021'!C266</f>
        <v>0.25</v>
      </c>
      <c r="G266" s="77">
        <f>'CALENDARIZACION TRIMESTRAL 2021'!P266/'CALENDARIZACION TRIMESTRAL 2021'!C266</f>
        <v>0.25</v>
      </c>
      <c r="H266" s="77">
        <f>'CALENDARIZACION TRIMESTRAL 2021'!T266/'CALENDARIZACION TRIMESTRAL 2021'!C266</f>
        <v>0.25</v>
      </c>
      <c r="I266" s="15">
        <f t="shared" si="81"/>
        <v>0.75</v>
      </c>
      <c r="J266" s="70">
        <f t="shared" si="82"/>
        <v>-11.25</v>
      </c>
      <c r="K266" s="81">
        <f t="shared" si="83"/>
        <v>1</v>
      </c>
    </row>
    <row r="267" spans="1:11" x14ac:dyDescent="0.25">
      <c r="A267" s="13">
        <v>8318</v>
      </c>
      <c r="B267" s="14" t="s">
        <v>249</v>
      </c>
      <c r="C267" s="17">
        <v>12</v>
      </c>
      <c r="E267" s="77">
        <f>'CALENDARIZACION TRIMESTRAL 2021'!H267/'CALENDARIZACION TRIMESTRAL 2021'!C267</f>
        <v>0.25</v>
      </c>
      <c r="F267" s="77">
        <f>'CALENDARIZACION TRIMESTRAL 2021'!L267/'CALENDARIZACION TRIMESTRAL 2021'!C267</f>
        <v>0.25</v>
      </c>
      <c r="G267" s="77">
        <f>'CALENDARIZACION TRIMESTRAL 2021'!P267/'CALENDARIZACION TRIMESTRAL 2021'!C267</f>
        <v>0.25</v>
      </c>
      <c r="H267" s="77">
        <f>'CALENDARIZACION TRIMESTRAL 2021'!T267/'CALENDARIZACION TRIMESTRAL 2021'!C267</f>
        <v>0.25</v>
      </c>
      <c r="I267" s="15">
        <f t="shared" si="81"/>
        <v>0.75</v>
      </c>
      <c r="J267" s="70">
        <f t="shared" si="82"/>
        <v>-11.25</v>
      </c>
      <c r="K267" s="81">
        <f t="shared" si="83"/>
        <v>1</v>
      </c>
    </row>
    <row r="268" spans="1:11" x14ac:dyDescent="0.25">
      <c r="A268" s="13">
        <v>8319</v>
      </c>
      <c r="B268" s="14" t="s">
        <v>250</v>
      </c>
      <c r="C268" s="17">
        <v>12</v>
      </c>
      <c r="E268" s="77">
        <f>'CALENDARIZACION TRIMESTRAL 2021'!H268/'CALENDARIZACION TRIMESTRAL 2021'!C268</f>
        <v>0.25</v>
      </c>
      <c r="F268" s="77">
        <f>'CALENDARIZACION TRIMESTRAL 2021'!L268/'CALENDARIZACION TRIMESTRAL 2021'!C268</f>
        <v>0.25</v>
      </c>
      <c r="G268" s="77">
        <f>'CALENDARIZACION TRIMESTRAL 2021'!P268/'CALENDARIZACION TRIMESTRAL 2021'!C268</f>
        <v>0.25</v>
      </c>
      <c r="H268" s="77">
        <f>'CALENDARIZACION TRIMESTRAL 2021'!T268/'CALENDARIZACION TRIMESTRAL 2021'!C268</f>
        <v>0.25</v>
      </c>
      <c r="I268" s="15">
        <f t="shared" si="81"/>
        <v>0.75</v>
      </c>
      <c r="J268" s="70">
        <f t="shared" si="82"/>
        <v>-11.25</v>
      </c>
      <c r="K268" s="81">
        <f t="shared" si="83"/>
        <v>1</v>
      </c>
    </row>
    <row r="269" spans="1:11" ht="42.75" x14ac:dyDescent="0.25">
      <c r="A269" s="13">
        <v>8320</v>
      </c>
      <c r="B269" s="14" t="s">
        <v>289</v>
      </c>
      <c r="C269" s="17">
        <v>12</v>
      </c>
      <c r="E269" s="77">
        <f>'CALENDARIZACION TRIMESTRAL 2021'!H269/'CALENDARIZACION TRIMESTRAL 2021'!C269</f>
        <v>0.25</v>
      </c>
      <c r="F269" s="77">
        <f>'CALENDARIZACION TRIMESTRAL 2021'!L269/'CALENDARIZACION TRIMESTRAL 2021'!C269</f>
        <v>0.25</v>
      </c>
      <c r="G269" s="77">
        <f>'CALENDARIZACION TRIMESTRAL 2021'!P269/'CALENDARIZACION TRIMESTRAL 2021'!C269</f>
        <v>0.25</v>
      </c>
      <c r="H269" s="77">
        <f>'CALENDARIZACION TRIMESTRAL 2021'!T269/'CALENDARIZACION TRIMESTRAL 2021'!C269</f>
        <v>0.25</v>
      </c>
      <c r="I269" s="15">
        <f t="shared" si="81"/>
        <v>0.75</v>
      </c>
      <c r="J269" s="70">
        <f t="shared" si="82"/>
        <v>-11.25</v>
      </c>
      <c r="K269" s="81">
        <f t="shared" si="83"/>
        <v>1</v>
      </c>
    </row>
    <row r="270" spans="1:11" ht="28.5" x14ac:dyDescent="0.25">
      <c r="A270" s="13">
        <v>8322</v>
      </c>
      <c r="B270" s="14" t="s">
        <v>251</v>
      </c>
      <c r="C270" s="17">
        <v>12</v>
      </c>
      <c r="E270" s="77">
        <f>'CALENDARIZACION TRIMESTRAL 2021'!H270/'CALENDARIZACION TRIMESTRAL 2021'!C270</f>
        <v>0.25</v>
      </c>
      <c r="F270" s="77">
        <f>'CALENDARIZACION TRIMESTRAL 2021'!L270/'CALENDARIZACION TRIMESTRAL 2021'!C270</f>
        <v>0.25</v>
      </c>
      <c r="G270" s="77">
        <f>'CALENDARIZACION TRIMESTRAL 2021'!P270/'CALENDARIZACION TRIMESTRAL 2021'!C270</f>
        <v>0.25</v>
      </c>
      <c r="H270" s="77">
        <f>'CALENDARIZACION TRIMESTRAL 2021'!T270/'CALENDARIZACION TRIMESTRAL 2021'!C270</f>
        <v>0.25</v>
      </c>
      <c r="I270" s="15">
        <f t="shared" si="81"/>
        <v>0.75</v>
      </c>
      <c r="J270" s="70">
        <f t="shared" si="82"/>
        <v>-11.25</v>
      </c>
      <c r="K270" s="81">
        <f t="shared" si="83"/>
        <v>1</v>
      </c>
    </row>
    <row r="271" spans="1:11" x14ac:dyDescent="0.25">
      <c r="A271" s="58">
        <v>8328</v>
      </c>
      <c r="B271" s="47" t="s">
        <v>290</v>
      </c>
      <c r="C271" s="17">
        <v>12</v>
      </c>
      <c r="E271" s="77">
        <f>'CALENDARIZACION TRIMESTRAL 2021'!H271/'CALENDARIZACION TRIMESTRAL 2021'!C271</f>
        <v>0.25</v>
      </c>
      <c r="F271" s="77">
        <f>'CALENDARIZACION TRIMESTRAL 2021'!L271/'CALENDARIZACION TRIMESTRAL 2021'!C271</f>
        <v>0.25</v>
      </c>
      <c r="G271" s="77">
        <f>'CALENDARIZACION TRIMESTRAL 2021'!P271/'CALENDARIZACION TRIMESTRAL 2021'!C271</f>
        <v>0.25</v>
      </c>
      <c r="H271" s="77">
        <f>'CALENDARIZACION TRIMESTRAL 2021'!T271/'CALENDARIZACION TRIMESTRAL 2021'!C271</f>
        <v>0.25</v>
      </c>
      <c r="I271" s="15">
        <f t="shared" si="81"/>
        <v>0.75</v>
      </c>
      <c r="J271" s="70">
        <f t="shared" si="82"/>
        <v>-11.25</v>
      </c>
      <c r="K271" s="81">
        <f t="shared" si="83"/>
        <v>1</v>
      </c>
    </row>
    <row r="272" spans="1:11" x14ac:dyDescent="0.25">
      <c r="A272" s="58">
        <v>8329</v>
      </c>
      <c r="B272" s="47" t="s">
        <v>291</v>
      </c>
      <c r="C272" s="17">
        <v>12</v>
      </c>
      <c r="E272" s="77">
        <f>'CALENDARIZACION TRIMESTRAL 2021'!H272/'CALENDARIZACION TRIMESTRAL 2021'!C272</f>
        <v>0.25</v>
      </c>
      <c r="F272" s="77">
        <f>'CALENDARIZACION TRIMESTRAL 2021'!L272/'CALENDARIZACION TRIMESTRAL 2021'!C272</f>
        <v>0.25</v>
      </c>
      <c r="G272" s="77">
        <f>'CALENDARIZACION TRIMESTRAL 2021'!P272/'CALENDARIZACION TRIMESTRAL 2021'!C272</f>
        <v>0.25</v>
      </c>
      <c r="H272" s="77">
        <f>'CALENDARIZACION TRIMESTRAL 2021'!T272/'CALENDARIZACION TRIMESTRAL 2021'!C272</f>
        <v>0.25</v>
      </c>
      <c r="I272" s="15">
        <f t="shared" si="81"/>
        <v>0.75</v>
      </c>
      <c r="J272" s="70">
        <f t="shared" si="82"/>
        <v>-11.25</v>
      </c>
      <c r="K272" s="81">
        <f t="shared" si="83"/>
        <v>1</v>
      </c>
    </row>
    <row r="273" spans="1:11" x14ac:dyDescent="0.25">
      <c r="A273" s="58">
        <v>8330</v>
      </c>
      <c r="B273" s="47" t="s">
        <v>252</v>
      </c>
      <c r="C273" s="17">
        <v>12</v>
      </c>
      <c r="E273" s="77">
        <f>'CALENDARIZACION TRIMESTRAL 2021'!H273/'CALENDARIZACION TRIMESTRAL 2021'!C273</f>
        <v>0.25</v>
      </c>
      <c r="F273" s="77">
        <f>'CALENDARIZACION TRIMESTRAL 2021'!L273/'CALENDARIZACION TRIMESTRAL 2021'!C273</f>
        <v>0.25</v>
      </c>
      <c r="G273" s="77">
        <f>'CALENDARIZACION TRIMESTRAL 2021'!P273/'CALENDARIZACION TRIMESTRAL 2021'!C273</f>
        <v>0.25</v>
      </c>
      <c r="H273" s="77">
        <f>'CALENDARIZACION TRIMESTRAL 2021'!T273/'CALENDARIZACION TRIMESTRAL 2021'!C273</f>
        <v>0.25</v>
      </c>
      <c r="I273" s="15">
        <f t="shared" si="81"/>
        <v>0.75</v>
      </c>
      <c r="J273" s="70">
        <f t="shared" si="82"/>
        <v>-11.25</v>
      </c>
      <c r="K273" s="81">
        <f t="shared" si="83"/>
        <v>1</v>
      </c>
    </row>
    <row r="274" spans="1:11" x14ac:dyDescent="0.25">
      <c r="A274" s="13">
        <v>8331</v>
      </c>
      <c r="B274" s="14" t="s">
        <v>292</v>
      </c>
      <c r="C274" s="17">
        <v>12</v>
      </c>
      <c r="E274" s="77">
        <f>'CALENDARIZACION TRIMESTRAL 2021'!H274/'CALENDARIZACION TRIMESTRAL 2021'!C274</f>
        <v>0.25</v>
      </c>
      <c r="F274" s="77">
        <f>'CALENDARIZACION TRIMESTRAL 2021'!L274/'CALENDARIZACION TRIMESTRAL 2021'!C274</f>
        <v>0.25</v>
      </c>
      <c r="G274" s="77">
        <f>'CALENDARIZACION TRIMESTRAL 2021'!P274/'CALENDARIZACION TRIMESTRAL 2021'!C274</f>
        <v>0.25</v>
      </c>
      <c r="H274" s="77">
        <f>'CALENDARIZACION TRIMESTRAL 2021'!T274/'CALENDARIZACION TRIMESTRAL 2021'!C274</f>
        <v>0.25</v>
      </c>
      <c r="I274" s="15">
        <f t="shared" si="81"/>
        <v>0.75</v>
      </c>
      <c r="J274" s="70">
        <f t="shared" si="82"/>
        <v>-11.25</v>
      </c>
      <c r="K274" s="81">
        <f t="shared" si="83"/>
        <v>1</v>
      </c>
    </row>
    <row r="275" spans="1:11" x14ac:dyDescent="0.25">
      <c r="A275" s="13">
        <v>8332</v>
      </c>
      <c r="B275" s="14" t="s">
        <v>293</v>
      </c>
      <c r="C275" s="17">
        <v>12</v>
      </c>
      <c r="E275" s="77">
        <f>'CALENDARIZACION TRIMESTRAL 2021'!H275/'CALENDARIZACION TRIMESTRAL 2021'!C275</f>
        <v>0.25</v>
      </c>
      <c r="F275" s="77">
        <f>'CALENDARIZACION TRIMESTRAL 2021'!L275/'CALENDARIZACION TRIMESTRAL 2021'!C275</f>
        <v>0.25</v>
      </c>
      <c r="G275" s="77">
        <f>'CALENDARIZACION TRIMESTRAL 2021'!P275/'CALENDARIZACION TRIMESTRAL 2021'!C275</f>
        <v>0.25</v>
      </c>
      <c r="H275" s="77">
        <f>'CALENDARIZACION TRIMESTRAL 2021'!T275/'CALENDARIZACION TRIMESTRAL 2021'!C275</f>
        <v>0.25</v>
      </c>
      <c r="I275" s="15">
        <f t="shared" si="81"/>
        <v>0.75</v>
      </c>
      <c r="J275" s="70">
        <f t="shared" si="82"/>
        <v>-11.25</v>
      </c>
      <c r="K275" s="81">
        <f t="shared" si="83"/>
        <v>1</v>
      </c>
    </row>
    <row r="276" spans="1:11" x14ac:dyDescent="0.25">
      <c r="A276" s="13">
        <v>8334</v>
      </c>
      <c r="B276" s="14" t="s">
        <v>294</v>
      </c>
      <c r="C276" s="17">
        <v>12</v>
      </c>
      <c r="E276" s="77">
        <f>'CALENDARIZACION TRIMESTRAL 2021'!H276/'CALENDARIZACION TRIMESTRAL 2021'!C276</f>
        <v>0.25</v>
      </c>
      <c r="F276" s="77">
        <f>'CALENDARIZACION TRIMESTRAL 2021'!L276/'CALENDARIZACION TRIMESTRAL 2021'!C276</f>
        <v>0.25</v>
      </c>
      <c r="G276" s="77">
        <f>'CALENDARIZACION TRIMESTRAL 2021'!P276/'CALENDARIZACION TRIMESTRAL 2021'!C276</f>
        <v>0.25</v>
      </c>
      <c r="H276" s="77">
        <f>'CALENDARIZACION TRIMESTRAL 2021'!T276/'CALENDARIZACION TRIMESTRAL 2021'!C276</f>
        <v>0.25</v>
      </c>
      <c r="I276" s="15">
        <f t="shared" si="81"/>
        <v>0.75</v>
      </c>
      <c r="J276" s="70">
        <f t="shared" si="82"/>
        <v>-11.25</v>
      </c>
      <c r="K276" s="81">
        <f t="shared" si="83"/>
        <v>1</v>
      </c>
    </row>
    <row r="277" spans="1:11" x14ac:dyDescent="0.25">
      <c r="A277" s="13">
        <v>8336</v>
      </c>
      <c r="B277" s="14" t="s">
        <v>295</v>
      </c>
      <c r="C277" s="17">
        <v>12</v>
      </c>
      <c r="E277" s="77">
        <f>'CALENDARIZACION TRIMESTRAL 2021'!H277/'CALENDARIZACION TRIMESTRAL 2021'!C277</f>
        <v>0.25</v>
      </c>
      <c r="F277" s="77">
        <f>'CALENDARIZACION TRIMESTRAL 2021'!L277/'CALENDARIZACION TRIMESTRAL 2021'!C277</f>
        <v>0.25</v>
      </c>
      <c r="G277" s="77">
        <f>'CALENDARIZACION TRIMESTRAL 2021'!P277/'CALENDARIZACION TRIMESTRAL 2021'!C277</f>
        <v>0.25</v>
      </c>
      <c r="H277" s="77">
        <f>'CALENDARIZACION TRIMESTRAL 2021'!T277/'CALENDARIZACION TRIMESTRAL 2021'!C277</f>
        <v>0.25</v>
      </c>
      <c r="I277" s="15">
        <f t="shared" si="81"/>
        <v>0.75</v>
      </c>
      <c r="J277" s="70">
        <f t="shared" si="82"/>
        <v>-11.25</v>
      </c>
      <c r="K277" s="81">
        <f t="shared" si="83"/>
        <v>1</v>
      </c>
    </row>
    <row r="278" spans="1:11" ht="28.5" x14ac:dyDescent="0.25">
      <c r="A278" s="13">
        <v>8337</v>
      </c>
      <c r="B278" s="14" t="s">
        <v>296</v>
      </c>
      <c r="C278" s="17">
        <v>12</v>
      </c>
      <c r="E278" s="77">
        <f>'CALENDARIZACION TRIMESTRAL 2021'!H278/'CALENDARIZACION TRIMESTRAL 2021'!C278</f>
        <v>0.25</v>
      </c>
      <c r="F278" s="77">
        <f>'CALENDARIZACION TRIMESTRAL 2021'!L278/'CALENDARIZACION TRIMESTRAL 2021'!C278</f>
        <v>0.25</v>
      </c>
      <c r="G278" s="77">
        <f>'CALENDARIZACION TRIMESTRAL 2021'!P278/'CALENDARIZACION TRIMESTRAL 2021'!C278</f>
        <v>0.25</v>
      </c>
      <c r="H278" s="77">
        <f>'CALENDARIZACION TRIMESTRAL 2021'!T278/'CALENDARIZACION TRIMESTRAL 2021'!C278</f>
        <v>0.25</v>
      </c>
      <c r="I278" s="15">
        <f t="shared" si="81"/>
        <v>0.75</v>
      </c>
      <c r="J278" s="70">
        <f t="shared" si="82"/>
        <v>-11.25</v>
      </c>
      <c r="K278" s="81">
        <f t="shared" si="83"/>
        <v>1</v>
      </c>
    </row>
    <row r="279" spans="1:11" x14ac:dyDescent="0.25">
      <c r="A279" s="13">
        <v>8338</v>
      </c>
      <c r="B279" s="14" t="s">
        <v>253</v>
      </c>
      <c r="C279" s="17">
        <v>12</v>
      </c>
      <c r="E279" s="77">
        <f>'CALENDARIZACION TRIMESTRAL 2021'!H279/'CALENDARIZACION TRIMESTRAL 2021'!C279</f>
        <v>0.25</v>
      </c>
      <c r="F279" s="77">
        <f>'CALENDARIZACION TRIMESTRAL 2021'!L279/'CALENDARIZACION TRIMESTRAL 2021'!C279</f>
        <v>0.25</v>
      </c>
      <c r="G279" s="77">
        <f>'CALENDARIZACION TRIMESTRAL 2021'!P279/'CALENDARIZACION TRIMESTRAL 2021'!C279</f>
        <v>0.25</v>
      </c>
      <c r="H279" s="77">
        <f>'CALENDARIZACION TRIMESTRAL 2021'!T279/'CALENDARIZACION TRIMESTRAL 2021'!C279</f>
        <v>0.25</v>
      </c>
      <c r="I279" s="15">
        <f t="shared" si="81"/>
        <v>0.75</v>
      </c>
      <c r="J279" s="70">
        <f t="shared" si="82"/>
        <v>-11.25</v>
      </c>
      <c r="K279" s="81">
        <f t="shared" si="83"/>
        <v>1</v>
      </c>
    </row>
    <row r="280" spans="1:11" x14ac:dyDescent="0.25">
      <c r="A280" s="13">
        <v>8339</v>
      </c>
      <c r="B280" s="14" t="s">
        <v>297</v>
      </c>
      <c r="C280" s="17">
        <v>12</v>
      </c>
      <c r="E280" s="77">
        <f>'CALENDARIZACION TRIMESTRAL 2021'!H280/'CALENDARIZACION TRIMESTRAL 2021'!C280</f>
        <v>0.25</v>
      </c>
      <c r="F280" s="77">
        <f>'CALENDARIZACION TRIMESTRAL 2021'!L280/'CALENDARIZACION TRIMESTRAL 2021'!C280</f>
        <v>0.25</v>
      </c>
      <c r="G280" s="77">
        <f>'CALENDARIZACION TRIMESTRAL 2021'!P280/'CALENDARIZACION TRIMESTRAL 2021'!C280</f>
        <v>0.25</v>
      </c>
      <c r="H280" s="77">
        <f>'CALENDARIZACION TRIMESTRAL 2021'!T280/'CALENDARIZACION TRIMESTRAL 2021'!C280</f>
        <v>0.25</v>
      </c>
      <c r="I280" s="15">
        <f t="shared" si="81"/>
        <v>0.75</v>
      </c>
      <c r="J280" s="70">
        <f t="shared" si="82"/>
        <v>-11.25</v>
      </c>
      <c r="K280" s="81">
        <f t="shared" si="83"/>
        <v>1</v>
      </c>
    </row>
    <row r="281" spans="1:11" x14ac:dyDescent="0.25">
      <c r="A281" s="13">
        <v>8349</v>
      </c>
      <c r="B281" s="14" t="s">
        <v>227</v>
      </c>
      <c r="C281" s="17">
        <v>12</v>
      </c>
      <c r="E281" s="77">
        <f>'CALENDARIZACION TRIMESTRAL 2021'!H281/'CALENDARIZACION TRIMESTRAL 2021'!C281</f>
        <v>0.25</v>
      </c>
      <c r="F281" s="77">
        <f>'CALENDARIZACION TRIMESTRAL 2021'!L281/'CALENDARIZACION TRIMESTRAL 2021'!C281</f>
        <v>0.25</v>
      </c>
      <c r="G281" s="77">
        <f>'CALENDARIZACION TRIMESTRAL 2021'!P281/'CALENDARIZACION TRIMESTRAL 2021'!C281</f>
        <v>0.25</v>
      </c>
      <c r="H281" s="77">
        <f>'CALENDARIZACION TRIMESTRAL 2021'!T281/'CALENDARIZACION TRIMESTRAL 2021'!C281</f>
        <v>0.25</v>
      </c>
      <c r="I281" s="15">
        <f t="shared" si="81"/>
        <v>0.75</v>
      </c>
      <c r="J281" s="70">
        <f t="shared" si="82"/>
        <v>-11.25</v>
      </c>
      <c r="K281" s="81">
        <f t="shared" si="83"/>
        <v>1</v>
      </c>
    </row>
    <row r="282" spans="1:11" x14ac:dyDescent="0.25">
      <c r="A282" s="13">
        <v>8350</v>
      </c>
      <c r="B282" s="14" t="s">
        <v>254</v>
      </c>
      <c r="C282" s="17">
        <v>12</v>
      </c>
      <c r="E282" s="77">
        <f>'CALENDARIZACION TRIMESTRAL 2021'!H282/'CALENDARIZACION TRIMESTRAL 2021'!C282</f>
        <v>0.25</v>
      </c>
      <c r="F282" s="77">
        <f>'CALENDARIZACION TRIMESTRAL 2021'!L282/'CALENDARIZACION TRIMESTRAL 2021'!C282</f>
        <v>0.25</v>
      </c>
      <c r="G282" s="77">
        <f>'CALENDARIZACION TRIMESTRAL 2021'!P282/'CALENDARIZACION TRIMESTRAL 2021'!C282</f>
        <v>0.25</v>
      </c>
      <c r="H282" s="77">
        <f>'CALENDARIZACION TRIMESTRAL 2021'!T282/'CALENDARIZACION TRIMESTRAL 2021'!C282</f>
        <v>0.25</v>
      </c>
      <c r="I282" s="15">
        <f t="shared" si="81"/>
        <v>0.75</v>
      </c>
      <c r="J282" s="70">
        <f t="shared" si="82"/>
        <v>-11.25</v>
      </c>
      <c r="K282" s="81">
        <f t="shared" si="83"/>
        <v>1</v>
      </c>
    </row>
    <row r="283" spans="1:11" x14ac:dyDescent="0.25">
      <c r="A283" s="13">
        <v>8353</v>
      </c>
      <c r="B283" s="14" t="s">
        <v>255</v>
      </c>
      <c r="C283" s="17">
        <v>12</v>
      </c>
      <c r="E283" s="77">
        <f>'CALENDARIZACION TRIMESTRAL 2021'!H283/'CALENDARIZACION TRIMESTRAL 2021'!C283</f>
        <v>0.25</v>
      </c>
      <c r="F283" s="77">
        <f>'CALENDARIZACION TRIMESTRAL 2021'!L283/'CALENDARIZACION TRIMESTRAL 2021'!C283</f>
        <v>0.25</v>
      </c>
      <c r="G283" s="77">
        <f>'CALENDARIZACION TRIMESTRAL 2021'!P283/'CALENDARIZACION TRIMESTRAL 2021'!C283</f>
        <v>0.25</v>
      </c>
      <c r="H283" s="77">
        <f>'CALENDARIZACION TRIMESTRAL 2021'!T283/'CALENDARIZACION TRIMESTRAL 2021'!C283</f>
        <v>0.25</v>
      </c>
      <c r="I283" s="15">
        <f t="shared" si="81"/>
        <v>0.75</v>
      </c>
      <c r="J283" s="70">
        <f t="shared" si="82"/>
        <v>-11.25</v>
      </c>
      <c r="K283" s="81">
        <f t="shared" si="83"/>
        <v>1</v>
      </c>
    </row>
    <row r="284" spans="1:11" ht="28.5" x14ac:dyDescent="0.25">
      <c r="A284" s="13">
        <v>8358</v>
      </c>
      <c r="B284" s="14" t="s">
        <v>298</v>
      </c>
      <c r="C284" s="17">
        <v>12</v>
      </c>
      <c r="E284" s="77">
        <f>'CALENDARIZACION TRIMESTRAL 2021'!H284/'CALENDARIZACION TRIMESTRAL 2021'!C284</f>
        <v>0.25</v>
      </c>
      <c r="F284" s="77">
        <f>'CALENDARIZACION TRIMESTRAL 2021'!L284/'CALENDARIZACION TRIMESTRAL 2021'!C284</f>
        <v>0.25</v>
      </c>
      <c r="G284" s="77">
        <f>'CALENDARIZACION TRIMESTRAL 2021'!P284/'CALENDARIZACION TRIMESTRAL 2021'!C284</f>
        <v>0.25</v>
      </c>
      <c r="H284" s="77">
        <f>'CALENDARIZACION TRIMESTRAL 2021'!T284/'CALENDARIZACION TRIMESTRAL 2021'!C284</f>
        <v>0.25</v>
      </c>
      <c r="I284" s="53">
        <f t="shared" si="81"/>
        <v>0.75</v>
      </c>
      <c r="J284" s="73">
        <f t="shared" si="82"/>
        <v>-11.25</v>
      </c>
      <c r="K284" s="81">
        <f t="shared" si="83"/>
        <v>1</v>
      </c>
    </row>
    <row r="285" spans="1:11" x14ac:dyDescent="0.25">
      <c r="A285" s="48">
        <v>8362</v>
      </c>
      <c r="B285" s="24" t="s">
        <v>256</v>
      </c>
      <c r="C285" s="17">
        <v>12</v>
      </c>
      <c r="E285" s="77">
        <f>'CALENDARIZACION TRIMESTRAL 2021'!H285/'CALENDARIZACION TRIMESTRAL 2021'!C285</f>
        <v>0.25</v>
      </c>
      <c r="F285" s="77">
        <f>'CALENDARIZACION TRIMESTRAL 2021'!L285/'CALENDARIZACION TRIMESTRAL 2021'!C285</f>
        <v>0.25</v>
      </c>
      <c r="G285" s="77">
        <f>'CALENDARIZACION TRIMESTRAL 2021'!P285/'CALENDARIZACION TRIMESTRAL 2021'!C285</f>
        <v>0.25</v>
      </c>
      <c r="H285" s="77">
        <f>'CALENDARIZACION TRIMESTRAL 2021'!T285/'CALENDARIZACION TRIMESTRAL 2021'!C285</f>
        <v>0.25</v>
      </c>
      <c r="I285" s="53">
        <f t="shared" si="81"/>
        <v>0.75</v>
      </c>
      <c r="J285" s="73">
        <f t="shared" si="82"/>
        <v>-11.25</v>
      </c>
      <c r="K285" s="81">
        <f t="shared" si="83"/>
        <v>1</v>
      </c>
    </row>
    <row r="286" spans="1:11" x14ac:dyDescent="0.25">
      <c r="A286" s="48">
        <v>8364</v>
      </c>
      <c r="B286" s="24" t="s">
        <v>299</v>
      </c>
      <c r="C286" s="17">
        <v>12</v>
      </c>
      <c r="E286" s="77">
        <f>'CALENDARIZACION TRIMESTRAL 2021'!H286/'CALENDARIZACION TRIMESTRAL 2021'!C286</f>
        <v>0.25</v>
      </c>
      <c r="F286" s="77">
        <f>'CALENDARIZACION TRIMESTRAL 2021'!L286/'CALENDARIZACION TRIMESTRAL 2021'!C286</f>
        <v>0.25</v>
      </c>
      <c r="G286" s="77">
        <f>'CALENDARIZACION TRIMESTRAL 2021'!P286/'CALENDARIZACION TRIMESTRAL 2021'!C286</f>
        <v>0.25</v>
      </c>
      <c r="H286" s="77">
        <f>'CALENDARIZACION TRIMESTRAL 2021'!T286/'CALENDARIZACION TRIMESTRAL 2021'!C286</f>
        <v>0.25</v>
      </c>
      <c r="I286" s="53">
        <f t="shared" si="81"/>
        <v>0.75</v>
      </c>
      <c r="J286" s="73">
        <f t="shared" si="82"/>
        <v>-11.25</v>
      </c>
      <c r="K286" s="81">
        <f t="shared" si="83"/>
        <v>1</v>
      </c>
    </row>
    <row r="287" spans="1:11" x14ac:dyDescent="0.25">
      <c r="A287" s="48">
        <v>8375</v>
      </c>
      <c r="B287" s="24" t="s">
        <v>257</v>
      </c>
      <c r="C287" s="17">
        <v>3000000</v>
      </c>
      <c r="E287" s="79">
        <f>'CALENDARIZACION TRIMESTRAL 2021'!H287/'CALENDARIZACION TRIMESTRAL 2021'!C287</f>
        <v>0.25</v>
      </c>
      <c r="F287" s="79">
        <f>'CALENDARIZACION TRIMESTRAL 2021'!L287/'CALENDARIZACION TRIMESTRAL 2021'!C287</f>
        <v>0.25</v>
      </c>
      <c r="G287" s="79">
        <f>'CALENDARIZACION TRIMESTRAL 2021'!P287/'CALENDARIZACION TRIMESTRAL 2021'!C287</f>
        <v>0.25</v>
      </c>
      <c r="H287" s="79">
        <f>'CALENDARIZACION TRIMESTRAL 2021'!T287/'CALENDARIZACION TRIMESTRAL 2021'!C287</f>
        <v>0.25</v>
      </c>
      <c r="I287" s="53">
        <f t="shared" si="81"/>
        <v>0.75</v>
      </c>
      <c r="J287" s="73">
        <f t="shared" si="82"/>
        <v>-2999999.25</v>
      </c>
      <c r="K287" s="81">
        <f t="shared" si="83"/>
        <v>1</v>
      </c>
    </row>
    <row r="288" spans="1:11" x14ac:dyDescent="0.25">
      <c r="A288" s="18">
        <v>9000</v>
      </c>
      <c r="B288" s="19" t="s">
        <v>258</v>
      </c>
      <c r="C288" s="40">
        <f>+C289+C295+C297</f>
        <v>48</v>
      </c>
      <c r="E288" s="75">
        <f>'CALENDARIZACION TRIMESTRAL 2021'!H288/'CALENDARIZACION TRIMESTRAL 2021'!C288</f>
        <v>0.25</v>
      </c>
      <c r="F288" s="75">
        <f>'CALENDARIZACION TRIMESTRAL 2021'!L288/'CALENDARIZACION TRIMESTRAL 2021'!C288</f>
        <v>0.25</v>
      </c>
      <c r="G288" s="75">
        <f>'CALENDARIZACION TRIMESTRAL 2021'!P288/'CALENDARIZACION TRIMESTRAL 2021'!C288</f>
        <v>0.25</v>
      </c>
      <c r="H288" s="75">
        <f>'CALENDARIZACION TRIMESTRAL 2021'!T288/'CALENDARIZACION TRIMESTRAL 2021'!C288</f>
        <v>0.25</v>
      </c>
      <c r="I288" s="40">
        <f t="shared" ref="I288" si="84">+I289+I295+I297</f>
        <v>3</v>
      </c>
      <c r="J288" s="73">
        <f t="shared" si="82"/>
        <v>-45</v>
      </c>
      <c r="K288" s="81">
        <f t="shared" si="83"/>
        <v>1</v>
      </c>
    </row>
    <row r="289" spans="1:11" x14ac:dyDescent="0.25">
      <c r="A289" s="10">
        <v>9300</v>
      </c>
      <c r="B289" s="11" t="s">
        <v>259</v>
      </c>
      <c r="C289" s="41">
        <f>+C290+C294</f>
        <v>48</v>
      </c>
      <c r="E289" s="75">
        <f>'CALENDARIZACION TRIMESTRAL 2021'!H289/'CALENDARIZACION TRIMESTRAL 2021'!C289</f>
        <v>0.25</v>
      </c>
      <c r="F289" s="75">
        <f>'CALENDARIZACION TRIMESTRAL 2021'!L289/'CALENDARIZACION TRIMESTRAL 2021'!C289</f>
        <v>0.25</v>
      </c>
      <c r="G289" s="75">
        <f>'CALENDARIZACION TRIMESTRAL 2021'!P289/'CALENDARIZACION TRIMESTRAL 2021'!C289</f>
        <v>0.25</v>
      </c>
      <c r="H289" s="75">
        <f>'CALENDARIZACION TRIMESTRAL 2021'!T289/'CALENDARIZACION TRIMESTRAL 2021'!C289</f>
        <v>0.25</v>
      </c>
      <c r="I289" s="41">
        <f t="shared" ref="I289" si="85">+I290+I294</f>
        <v>3</v>
      </c>
      <c r="J289" s="73">
        <f t="shared" si="82"/>
        <v>-45</v>
      </c>
      <c r="K289" s="81">
        <f t="shared" si="83"/>
        <v>1</v>
      </c>
    </row>
    <row r="290" spans="1:11" ht="28.5" x14ac:dyDescent="0.25">
      <c r="A290" s="13">
        <v>9301</v>
      </c>
      <c r="B290" s="14" t="s">
        <v>260</v>
      </c>
      <c r="C290" s="17">
        <f>SUM(C291:C293)</f>
        <v>36</v>
      </c>
      <c r="E290" s="78">
        <f>'CALENDARIZACION TRIMESTRAL 2021'!H290/'CALENDARIZACION TRIMESTRAL 2021'!C290</f>
        <v>0.25</v>
      </c>
      <c r="F290" s="78">
        <f>'CALENDARIZACION TRIMESTRAL 2021'!L290/'CALENDARIZACION TRIMESTRAL 2021'!C290</f>
        <v>0.25</v>
      </c>
      <c r="G290" s="78">
        <f>'CALENDARIZACION TRIMESTRAL 2021'!P290/'CALENDARIZACION TRIMESTRAL 2021'!C290</f>
        <v>0.25</v>
      </c>
      <c r="H290" s="78">
        <f>'CALENDARIZACION TRIMESTRAL 2021'!T290/'CALENDARIZACION TRIMESTRAL 2021'!C290</f>
        <v>0.25</v>
      </c>
      <c r="I290" s="17">
        <f t="shared" ref="I290" si="86">SUM(I291:I293)</f>
        <v>2.25</v>
      </c>
      <c r="J290" s="73">
        <f t="shared" si="82"/>
        <v>-33.75</v>
      </c>
      <c r="K290" s="81">
        <f t="shared" si="83"/>
        <v>1</v>
      </c>
    </row>
    <row r="291" spans="1:11" x14ac:dyDescent="0.25">
      <c r="A291" s="13" t="s">
        <v>20</v>
      </c>
      <c r="B291" s="14" t="s">
        <v>261</v>
      </c>
      <c r="C291" s="17">
        <v>12</v>
      </c>
      <c r="E291" s="77">
        <f>'CALENDARIZACION TRIMESTRAL 2021'!H291/'CALENDARIZACION TRIMESTRAL 2021'!C291</f>
        <v>0.25</v>
      </c>
      <c r="F291" s="77">
        <f>'CALENDARIZACION TRIMESTRAL 2021'!L291/'CALENDARIZACION TRIMESTRAL 2021'!C291</f>
        <v>0.25</v>
      </c>
      <c r="G291" s="77">
        <f>'CALENDARIZACION TRIMESTRAL 2021'!P291/'CALENDARIZACION TRIMESTRAL 2021'!C291</f>
        <v>0.25</v>
      </c>
      <c r="H291" s="77">
        <f>'CALENDARIZACION TRIMESTRAL 2021'!T291/'CALENDARIZACION TRIMESTRAL 2021'!C291</f>
        <v>0.25</v>
      </c>
      <c r="I291" s="53">
        <f>SUM(E291:G291)</f>
        <v>0.75</v>
      </c>
      <c r="J291" s="73">
        <f t="shared" si="82"/>
        <v>-11.25</v>
      </c>
      <c r="K291" s="81">
        <f t="shared" si="83"/>
        <v>1</v>
      </c>
    </row>
    <row r="292" spans="1:11" x14ac:dyDescent="0.25">
      <c r="A292" s="13" t="s">
        <v>20</v>
      </c>
      <c r="B292" s="14" t="s">
        <v>262</v>
      </c>
      <c r="C292" s="17">
        <v>12</v>
      </c>
      <c r="E292" s="77">
        <f>'CALENDARIZACION TRIMESTRAL 2021'!H292/'CALENDARIZACION TRIMESTRAL 2021'!C292</f>
        <v>0.25</v>
      </c>
      <c r="F292" s="77">
        <f>'CALENDARIZACION TRIMESTRAL 2021'!L292/'CALENDARIZACION TRIMESTRAL 2021'!C292</f>
        <v>0.25</v>
      </c>
      <c r="G292" s="77">
        <f>'CALENDARIZACION TRIMESTRAL 2021'!P292/'CALENDARIZACION TRIMESTRAL 2021'!C292</f>
        <v>0.25</v>
      </c>
      <c r="H292" s="77">
        <f>'CALENDARIZACION TRIMESTRAL 2021'!T292/'CALENDARIZACION TRIMESTRAL 2021'!C292</f>
        <v>0.25</v>
      </c>
      <c r="I292" s="53">
        <f>SUM(E292:G292)</f>
        <v>0.75</v>
      </c>
      <c r="J292" s="73">
        <f t="shared" si="82"/>
        <v>-11.25</v>
      </c>
      <c r="K292" s="81">
        <f t="shared" si="83"/>
        <v>1</v>
      </c>
    </row>
    <row r="293" spans="1:11" x14ac:dyDescent="0.25">
      <c r="A293" s="13" t="s">
        <v>20</v>
      </c>
      <c r="B293" s="14" t="s">
        <v>263</v>
      </c>
      <c r="C293" s="17">
        <v>12</v>
      </c>
      <c r="E293" s="77">
        <f>'CALENDARIZACION TRIMESTRAL 2021'!H293/'CALENDARIZACION TRIMESTRAL 2021'!C293</f>
        <v>0.25</v>
      </c>
      <c r="F293" s="77">
        <f>'CALENDARIZACION TRIMESTRAL 2021'!L293/'CALENDARIZACION TRIMESTRAL 2021'!C293</f>
        <v>0.25</v>
      </c>
      <c r="G293" s="77">
        <f>'CALENDARIZACION TRIMESTRAL 2021'!P293/'CALENDARIZACION TRIMESTRAL 2021'!C293</f>
        <v>0.25</v>
      </c>
      <c r="H293" s="77">
        <f>'CALENDARIZACION TRIMESTRAL 2021'!T293/'CALENDARIZACION TRIMESTRAL 2021'!C293</f>
        <v>0.25</v>
      </c>
      <c r="I293" s="53">
        <f>SUM(E293:G293)</f>
        <v>0.75</v>
      </c>
      <c r="J293" s="73">
        <f t="shared" si="82"/>
        <v>-11.25</v>
      </c>
      <c r="K293" s="81">
        <f t="shared" si="83"/>
        <v>1</v>
      </c>
    </row>
    <row r="294" spans="1:11" x14ac:dyDescent="0.25">
      <c r="A294" s="13">
        <v>9302</v>
      </c>
      <c r="B294" s="14" t="s">
        <v>264</v>
      </c>
      <c r="C294" s="17">
        <v>12</v>
      </c>
      <c r="E294" s="77">
        <f>'CALENDARIZACION TRIMESTRAL 2021'!H294/'CALENDARIZACION TRIMESTRAL 2021'!C294</f>
        <v>0.25</v>
      </c>
      <c r="F294" s="77">
        <f>'CALENDARIZACION TRIMESTRAL 2021'!L294/'CALENDARIZACION TRIMESTRAL 2021'!C294</f>
        <v>0.25</v>
      </c>
      <c r="G294" s="77">
        <f>'CALENDARIZACION TRIMESTRAL 2021'!P294/'CALENDARIZACION TRIMESTRAL 2021'!C294</f>
        <v>0.25</v>
      </c>
      <c r="H294" s="77">
        <f>'CALENDARIZACION TRIMESTRAL 2021'!T294/'CALENDARIZACION TRIMESTRAL 2021'!C294</f>
        <v>0.25</v>
      </c>
      <c r="I294" s="53">
        <f>SUM(E294:G294)</f>
        <v>0.75</v>
      </c>
      <c r="J294" s="73">
        <f t="shared" si="82"/>
        <v>-11.25</v>
      </c>
      <c r="K294" s="81">
        <f t="shared" si="83"/>
        <v>1</v>
      </c>
    </row>
    <row r="295" spans="1:11" hidden="1" x14ac:dyDescent="0.25">
      <c r="A295" s="18"/>
      <c r="B295" s="19"/>
      <c r="C295" s="41"/>
      <c r="E295" s="79" t="e">
        <f>'CALENDARIZACION TRIMESTRAL 2021'!H295/'CALENDARIZACION TRIMESTRAL 2021'!C295</f>
        <v>#DIV/0!</v>
      </c>
      <c r="F295" s="79" t="e">
        <f>'CALENDARIZACION TRIMESTRAL 2021'!L295/'CALENDARIZACION TRIMESTRAL 2021'!C295</f>
        <v>#DIV/0!</v>
      </c>
      <c r="G295" s="79" t="e">
        <f>'CALENDARIZACION TRIMESTRAL 2021'!P295/'CALENDARIZACION TRIMESTRAL 2021'!C295</f>
        <v>#DIV/0!</v>
      </c>
      <c r="H295" s="79" t="e">
        <f>'CALENDARIZACION TRIMESTRAL 2021'!T295/'CALENDARIZACION TRIMESTRAL 2021'!C295</f>
        <v>#DIV/0!</v>
      </c>
      <c r="I295" s="53"/>
      <c r="J295" s="73"/>
      <c r="K295" s="81" t="e">
        <f t="shared" si="83"/>
        <v>#DIV/0!</v>
      </c>
    </row>
    <row r="296" spans="1:11" hidden="1" x14ac:dyDescent="0.25">
      <c r="A296" s="13"/>
      <c r="B296" s="14"/>
      <c r="C296" s="17"/>
      <c r="E296" s="79" t="e">
        <f>'CALENDARIZACION TRIMESTRAL 2021'!H296/'CALENDARIZACION TRIMESTRAL 2021'!C296</f>
        <v>#DIV/0!</v>
      </c>
      <c r="F296" s="79" t="e">
        <f>'CALENDARIZACION TRIMESTRAL 2021'!L296/'CALENDARIZACION TRIMESTRAL 2021'!C296</f>
        <v>#DIV/0!</v>
      </c>
      <c r="G296" s="79" t="e">
        <f>'CALENDARIZACION TRIMESTRAL 2021'!P296/'CALENDARIZACION TRIMESTRAL 2021'!C296</f>
        <v>#DIV/0!</v>
      </c>
      <c r="H296" s="79" t="e">
        <f>'CALENDARIZACION TRIMESTRAL 2021'!T296/'CALENDARIZACION TRIMESTRAL 2021'!C296</f>
        <v>#DIV/0!</v>
      </c>
      <c r="I296" s="53"/>
      <c r="J296" s="73"/>
      <c r="K296" s="81" t="e">
        <f t="shared" si="83"/>
        <v>#DIV/0!</v>
      </c>
    </row>
    <row r="297" spans="1:11" hidden="1" x14ac:dyDescent="0.25">
      <c r="A297" s="18"/>
      <c r="B297" s="19"/>
      <c r="C297" s="41"/>
      <c r="E297" s="79" t="e">
        <f>'CALENDARIZACION TRIMESTRAL 2021'!H297/'CALENDARIZACION TRIMESTRAL 2021'!C297</f>
        <v>#DIV/0!</v>
      </c>
      <c r="F297" s="79" t="e">
        <f>'CALENDARIZACION TRIMESTRAL 2021'!L297/'CALENDARIZACION TRIMESTRAL 2021'!C297</f>
        <v>#DIV/0!</v>
      </c>
      <c r="G297" s="79" t="e">
        <f>'CALENDARIZACION TRIMESTRAL 2021'!P297/'CALENDARIZACION TRIMESTRAL 2021'!C297</f>
        <v>#DIV/0!</v>
      </c>
      <c r="H297" s="79" t="e">
        <f>'CALENDARIZACION TRIMESTRAL 2021'!T297/'CALENDARIZACION TRIMESTRAL 2021'!C297</f>
        <v>#DIV/0!</v>
      </c>
      <c r="I297" s="53"/>
      <c r="J297" s="73"/>
      <c r="K297" s="81" t="e">
        <f t="shared" si="83"/>
        <v>#DIV/0!</v>
      </c>
    </row>
    <row r="298" spans="1:11" hidden="1" x14ac:dyDescent="0.25">
      <c r="A298" s="13"/>
      <c r="B298" s="14"/>
      <c r="C298" s="17"/>
      <c r="E298" s="79" t="e">
        <f>'CALENDARIZACION TRIMESTRAL 2021'!H298/'CALENDARIZACION TRIMESTRAL 2021'!C298</f>
        <v>#DIV/0!</v>
      </c>
      <c r="F298" s="79" t="e">
        <f>'CALENDARIZACION TRIMESTRAL 2021'!L298/'CALENDARIZACION TRIMESTRAL 2021'!C298</f>
        <v>#DIV/0!</v>
      </c>
      <c r="G298" s="79" t="e">
        <f>'CALENDARIZACION TRIMESTRAL 2021'!P298/'CALENDARIZACION TRIMESTRAL 2021'!C298</f>
        <v>#DIV/0!</v>
      </c>
      <c r="H298" s="79" t="e">
        <f>'CALENDARIZACION TRIMESTRAL 2021'!T298/'CALENDARIZACION TRIMESTRAL 2021'!C298</f>
        <v>#DIV/0!</v>
      </c>
      <c r="I298" s="53"/>
      <c r="J298" s="73"/>
      <c r="K298" s="81" t="e">
        <f t="shared" si="83"/>
        <v>#DIV/0!</v>
      </c>
    </row>
    <row r="299" spans="1:11" ht="15.75" thickBot="1" x14ac:dyDescent="0.3">
      <c r="A299" s="34"/>
      <c r="B299" s="35" t="s">
        <v>268</v>
      </c>
      <c r="C299" s="49">
        <f t="shared" ref="C299:J299" si="87">C7+C45+C52+C167+C191+C220+C231+C288</f>
        <v>756119740.6099999</v>
      </c>
      <c r="E299" s="80">
        <f>'CALENDARIZACION TRIMESTRAL 2021'!H299/'CALENDARIZACION TRIMESTRAL 2021'!C299</f>
        <v>0.30053781007843011</v>
      </c>
      <c r="F299" s="80">
        <f>'CALENDARIZACION TRIMESTRAL 2021'!L299/'CALENDARIZACION TRIMESTRAL 2021'!C299</f>
        <v>0.22175275686458185</v>
      </c>
      <c r="G299" s="80">
        <f>'CALENDARIZACION TRIMESTRAL 2021'!P299/'CALENDARIZACION TRIMESTRAL 2021'!C299</f>
        <v>0.24496682741092074</v>
      </c>
      <c r="H299" s="80">
        <f>'CALENDARIZACION TRIMESTRAL 2021'!T299/'CALENDARIZACION TRIMESTRAL 2021'!C299</f>
        <v>0.23200054224014796</v>
      </c>
      <c r="I299" s="54">
        <f t="shared" si="87"/>
        <v>162.88446155942268</v>
      </c>
      <c r="J299" s="74">
        <f t="shared" si="87"/>
        <v>-756119577.72553849</v>
      </c>
      <c r="K299" s="81">
        <f t="shared" si="83"/>
        <v>0.99925793659408069</v>
      </c>
    </row>
    <row r="300" spans="1:11" x14ac:dyDescent="0.25">
      <c r="D300" s="55"/>
      <c r="E300" s="3"/>
      <c r="F300" s="3"/>
      <c r="G300" s="3"/>
      <c r="H300" s="3"/>
      <c r="I300" s="3"/>
      <c r="J300" s="68"/>
    </row>
    <row r="301" spans="1:11" x14ac:dyDescent="0.25">
      <c r="D301" s="55"/>
      <c r="E301" s="3"/>
      <c r="F301" s="3"/>
      <c r="G301" s="3"/>
      <c r="H301" s="3"/>
      <c r="I301" s="3"/>
      <c r="J301" s="68"/>
    </row>
    <row r="302" spans="1:11" x14ac:dyDescent="0.25">
      <c r="D302" s="55"/>
      <c r="E302" s="3"/>
      <c r="F302" s="3"/>
      <c r="G302" s="3"/>
      <c r="H302" s="3"/>
      <c r="I302" s="3"/>
      <c r="J302" s="68"/>
    </row>
    <row r="303" spans="1:11" x14ac:dyDescent="0.25">
      <c r="D303" s="55"/>
      <c r="E303" s="3"/>
      <c r="F303" s="3"/>
      <c r="G303" s="3"/>
      <c r="H303" s="3"/>
      <c r="I303" s="3"/>
      <c r="J303" s="68"/>
    </row>
  </sheetData>
  <mergeCells count="12">
    <mergeCell ref="A1:D1"/>
    <mergeCell ref="A2:B2"/>
    <mergeCell ref="E4:J4"/>
    <mergeCell ref="A5:A6"/>
    <mergeCell ref="B5:B6"/>
    <mergeCell ref="C5:C6"/>
    <mergeCell ref="E5:E6"/>
    <mergeCell ref="J5:J6"/>
    <mergeCell ref="H5:H6"/>
    <mergeCell ref="G5:G6"/>
    <mergeCell ref="I5:I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CALENDARIZACION MENSUAL 2021</vt:lpstr>
      <vt:lpstr>CALENDARIZACION TRIMESTRAL 2021</vt:lpstr>
      <vt:lpstr>PORCENTAJES POR TRIMESTRE 2021</vt:lpstr>
      <vt:lpstr>Hoja1</vt:lpstr>
      <vt:lpstr>'CALENDARIZACION MENSUAL 2021'!Área_de_impresión</vt:lpstr>
      <vt:lpstr>'CALENDARIZACION MENSUAL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Belem</dc:creator>
  <cp:lastModifiedBy>Belem</cp:lastModifiedBy>
  <cp:lastPrinted>2021-01-29T23:26:53Z</cp:lastPrinted>
  <dcterms:created xsi:type="dcterms:W3CDTF">2020-12-15T16:20:09Z</dcterms:created>
  <dcterms:modified xsi:type="dcterms:W3CDTF">2021-03-12T21:12:04Z</dcterms:modified>
</cp:coreProperties>
</file>